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<sst xmlns="http://schemas.openxmlformats.org/spreadsheetml/2006/main" count="486" uniqueCount="231">
  <si>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</si>
  <si>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</si>
  <si>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</si>
  <si>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</si>
  <si>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</si>
  <si>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</si>
  <si>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</si>
  <si>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</si>
  <si>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</si>
  <si>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</si>
  <si>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</si>
  <si>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</si>
  <si>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</si>
  <si>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</si>
  <si>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</si>
  <si>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</si>
  <si>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</si>
  <si>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</si>
  <si>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</si>
  <si>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</si>
  <si>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</si>
  <si>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</si>
  <si>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</si>
  <si>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</si>
  <si>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</si>
  <si>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</si>
  <si>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</si>
  <si>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</si>
  <si>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</si>
  <si>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</si>
  <si>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</si>
  <si>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</si>
  <si>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</si>
  <si>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</si>
  <si>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</si>
  <si>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</si>
  <si>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</si>
  <si>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</si>
  <si>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</si>
  <si>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</si>
  <si>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</si>
  <si>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</si>
  <si>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</si>
  <si>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</si>
  <si>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</si>
  <si>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</si>
  <si>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</si>
  <si>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</si>
  <si>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</si>
  <si>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</si>
  <si>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</si>
  <si>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</si>
  <si>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</si>
  <si>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</si>
  <si>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</si>
  <si>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</si>
  <si>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</si>
  <si>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</si>
  <si>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</si>
  <si>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</si>
  <si>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</si>
  <si>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</si>
  <si>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</si>
  <si>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</si>
  <si>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</si>
  <si>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</si>
  <si>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</si>
  <si>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</si>
  <si>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</si>
  <si>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</si>
  <si>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</si>
  <si>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</si>
  <si>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</si>
  <si>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</si>
  <si>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</si>
  <si>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</si>
  <si>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</si>
  <si>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</si>
  <si>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</si>
  <si>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</si>
  <si>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</si>
  <si>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</si>
  <si>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</si>
  <si>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</si>
  <si>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</si>
  <si>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</si>
  <si>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</si>
  <si>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</si>
  <si>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</si>
  <si>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</si>
  <si>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</si>
  <si>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</si>
  <si>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</si>
  <si>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</si>
  <si>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</si>
  <si>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</si>
  <si>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</si>
  <si>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</si>
  <si>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</si>
  <si>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JKSO : </t>
  </si>
  <si>
    <t>EUR</t>
  </si>
  <si>
    <t>Stavba :ZŠ Zlatá - stavbné úpravy tried, telocvične</t>
  </si>
  <si>
    <t>JKSO :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</si>
  <si>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</si>
  <si>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</si>
  <si>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</si>
  <si>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</si>
  <si>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</si>
  <si>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</si>
  <si>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</si>
  <si>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</si>
  <si>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</si>
  <si>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</si>
  <si>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</si>
  <si>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</si>
  <si>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</si>
  <si>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</si>
  <si>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</si>
  <si>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</si>
  <si>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</si>
  <si>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3 - ZVISLÉ A KOMPLETNÉ KONŠTRUKCIE</t>
  </si>
  <si>
    <t>011</t>
  </si>
  <si>
    <t xml:space="preserve">34225-5001   </t>
  </si>
  <si>
    <t xml:space="preserve">Priečky z tvárnic pórobetónových YPOR P3-580 hr. 100 mm                                                                 </t>
  </si>
  <si>
    <t xml:space="preserve">m2      </t>
  </si>
  <si>
    <t xml:space="preserve">                    </t>
  </si>
  <si>
    <t>45.25.50</t>
  </si>
  <si>
    <t xml:space="preserve">34225-5003   </t>
  </si>
  <si>
    <t xml:space="preserve">Priečky z tvárnic pórobetónových YPOR P3-580 hr. 150 mm                                                                 </t>
  </si>
  <si>
    <t xml:space="preserve">3 - ZVISLÉ A KOMPLETNÉ KONŠTRUKCIE  spolu: </t>
  </si>
  <si>
    <t>6 - ÚPRAVY POVRCHOV, PODLAHY, VÝPLNE</t>
  </si>
  <si>
    <t>014</t>
  </si>
  <si>
    <t xml:space="preserve">61142-1231   </t>
  </si>
  <si>
    <t xml:space="preserve">Oprava váp. omietky stropov štukových 5-10%                                                                             </t>
  </si>
  <si>
    <t>45.41.10</t>
  </si>
  <si>
    <t xml:space="preserve">61242-1231   </t>
  </si>
  <si>
    <t xml:space="preserve">Oprava váp. omiet. vnút. stien štukových 5-10%                                                                          </t>
  </si>
  <si>
    <t xml:space="preserve">61247-4102   </t>
  </si>
  <si>
    <t xml:space="preserve">Omietka vnút. stien zo suchých zmesí štuková                                                                            </t>
  </si>
  <si>
    <t xml:space="preserve">61248-1119   </t>
  </si>
  <si>
    <t xml:space="preserve">Potiahnutie vnút., alebo vonk. stien a ostatných plôch sklotextilnou mriežkou                                           </t>
  </si>
  <si>
    <t xml:space="preserve">64294-2111   </t>
  </si>
  <si>
    <t xml:space="preserve">Osadenie dverných zárubní alebo rámov oceľových do 2,5 m2                                                               </t>
  </si>
  <si>
    <t xml:space="preserve">kus     </t>
  </si>
  <si>
    <t>45.42.11</t>
  </si>
  <si>
    <t>MAT</t>
  </si>
  <si>
    <t xml:space="preserve">553 301390   </t>
  </si>
  <si>
    <t xml:space="preserve">Zárubňa oceľová CGH 90x197                                                                                              </t>
  </si>
  <si>
    <t>28.12.10</t>
  </si>
  <si>
    <t xml:space="preserve">6 - ÚPRAVY POVRCHOV, PODLAHY, VÝPLNE  spolu: </t>
  </si>
  <si>
    <t>9 - OSTATNÉ KONŠTRUKCIE A PRÁCE</t>
  </si>
  <si>
    <t>003</t>
  </si>
  <si>
    <t xml:space="preserve">94195-5003   </t>
  </si>
  <si>
    <t xml:space="preserve">Lešenie ľahké prac. pomocné výš. podlahy do 2,5 m                                                                       </t>
  </si>
  <si>
    <t>45.25.10</t>
  </si>
  <si>
    <t xml:space="preserve">94195-5006   </t>
  </si>
  <si>
    <t xml:space="preserve">Lešenie ľahké prac. pomocné výš. podlahy do 6,5 m                                                                       </t>
  </si>
  <si>
    <t xml:space="preserve">95290-1111   </t>
  </si>
  <si>
    <t xml:space="preserve">Vyčistenie budov byt. alebo občian. výstavby pri výške podlažia do 4 m                                                  </t>
  </si>
  <si>
    <t>45.45.13</t>
  </si>
  <si>
    <t xml:space="preserve">99899-1111   </t>
  </si>
  <si>
    <t xml:space="preserve">Presun hmôt pre opravy v objektoch výšky do 25 m                                                                        </t>
  </si>
  <si>
    <t xml:space="preserve">t       </t>
  </si>
  <si>
    <t xml:space="preserve">99899-1193   </t>
  </si>
  <si>
    <t xml:space="preserve">Príplatok za zväčšený presun do 1000 m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</si>
  <si>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</si>
  <si>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</si>
  <si>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</si>
  <si>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73 - ÚSTREDNE VYKUROVANIE</t>
  </si>
  <si>
    <t>731</t>
  </si>
  <si>
    <t xml:space="preserve">73   -       </t>
  </si>
  <si>
    <t xml:space="preserve">Ústredné kúrenie- vypustenie, napustenie systému, prerobenie ÚK, natlakovanie, skúška                                   </t>
  </si>
  <si>
    <t xml:space="preserve">EUR     </t>
  </si>
  <si>
    <t>I</t>
  </si>
  <si>
    <t xml:space="preserve">  .  .  </t>
  </si>
  <si>
    <t xml:space="preserve">73 - ÚSTREDNE VYKUROVANIE  spolu: </t>
  </si>
  <si>
    <t>766 - Konštrukcie stolárske</t>
  </si>
  <si>
    <t>766</t>
  </si>
  <si>
    <t xml:space="preserve">76666-1122   </t>
  </si>
  <si>
    <t xml:space="preserve">Montáž dvier kompl. otvár. do zárubne 1-krídl. nad 0,8m                                                                 </t>
  </si>
  <si>
    <t xml:space="preserve">611 602220   </t>
  </si>
  <si>
    <t xml:space="preserve">Dvere vnútorné hladké plné 90x197                                                                                       </t>
  </si>
  <si>
    <t>20.30.11</t>
  </si>
  <si>
    <t xml:space="preserve">99876-6202   </t>
  </si>
  <si>
    <t xml:space="preserve">Presun hmôt pre konštr. stolárske v objektoch výšky do 12 m                                                             </t>
  </si>
  <si>
    <t xml:space="preserve">%       </t>
  </si>
  <si>
    <t>45.42.13</t>
  </si>
  <si>
    <t xml:space="preserve">99876-6292   </t>
  </si>
  <si>
    <t xml:space="preserve">Prípl. za zväčšený presun hmôt do 100 m pre konštr. stolárske                                                           </t>
  </si>
  <si>
    <t xml:space="preserve">766 - Konštrukcie stolárske  spolu: </t>
  </si>
  <si>
    <t>783 - Nátery</t>
  </si>
  <si>
    <t>783</t>
  </si>
  <si>
    <t xml:space="preserve">78320-1811   </t>
  </si>
  <si>
    <t xml:space="preserve">Odstránenie náterov z kov. stav. doplnk. konštr. oškrabaním                                                             </t>
  </si>
  <si>
    <t>45.11.11</t>
  </si>
  <si>
    <t xml:space="preserve">78322-5400   </t>
  </si>
  <si>
    <t xml:space="preserve">Nátery kov. stav. dopl. konšt. synt. dvojn.+1x email s tmel                                                             </t>
  </si>
  <si>
    <t>45.44.21</t>
  </si>
  <si>
    <t xml:space="preserve">78322-6100   </t>
  </si>
  <si>
    <t xml:space="preserve">Nátery kov. stav. doplnk. konštr. syntet. základné ( zárubne, radiátory, väzníky )                                      </t>
  </si>
  <si>
    <t xml:space="preserve">78340-1811   </t>
  </si>
  <si>
    <t xml:space="preserve">Odstránenie náterov z kov. potrubia                                                                                     </t>
  </si>
  <si>
    <t xml:space="preserve">m       </t>
  </si>
  <si>
    <t xml:space="preserve">78342-5350   </t>
  </si>
  <si>
    <t xml:space="preserve">Nátery synt. potrubia do DN 100mm dvojnás. 1x email +zákl.                                                              </t>
  </si>
  <si>
    <t xml:space="preserve">78381-2110   </t>
  </si>
  <si>
    <t xml:space="preserve">Nátery omietok stien olejové dvojnásobné +1x email +2x plné tmel.                                                       </t>
  </si>
  <si>
    <t xml:space="preserve">783 - Nátery  spolu: </t>
  </si>
  <si>
    <t>784 - Maľby</t>
  </si>
  <si>
    <t>784</t>
  </si>
  <si>
    <t xml:space="preserve">78445-2473   </t>
  </si>
  <si>
    <t xml:space="preserve">Maľba zo zmesí tekut. 1far. dvojnás. v miest. do 8m                                                                     </t>
  </si>
  <si>
    <t xml:space="preserve">78445-2571   </t>
  </si>
  <si>
    <t xml:space="preserve">Maľba zo zmesí tekut. 1far. dvojnás. v miest. do 3,8m                                                                   </t>
  </si>
  <si>
    <t xml:space="preserve">784 - Maľby  spolu: </t>
  </si>
  <si>
    <t>799 - PSV ostatné</t>
  </si>
  <si>
    <t>700</t>
  </si>
  <si>
    <t xml:space="preserve">99999-7005   </t>
  </si>
  <si>
    <t xml:space="preserve">Demontáž, spätná montáž rebrín                                                                                          </t>
  </si>
  <si>
    <t xml:space="preserve">hod     </t>
  </si>
  <si>
    <t>45.34.32</t>
  </si>
  <si>
    <t xml:space="preserve">799 - PSV ostatné  spolu: </t>
  </si>
  <si>
    <t xml:space="preserve">PRÁCE A DODÁVKY PSV  spolu: </t>
  </si>
  <si>
    <t>Za rozpočet celkom</t>
  </si>
  <si>
    <t xml:space="preserve">Dodávateľ: </t>
  </si>
  <si>
    <t>Základná škola Zlatá 2, Rožňava,  Zlatá ul. č.2, 048 01 Rožňava</t>
  </si>
  <si>
    <t>Rožňava</t>
  </si>
  <si>
    <t>Odberateľ: Základná škola Zlatá 2, Rožňava,  Zlatá ul. č.2, 048 01 Rožňava</t>
  </si>
  <si>
    <t xml:space="preserve">Spracoval:                                    </t>
  </si>
  <si>
    <t xml:space="preserve">Dátum: </t>
  </si>
  <si>
    <t xml:space="preserve">Spracoval: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</si>
</sst>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" borderId="7" applyNumberFormat="0" applyFont="0" applyAlignment="0" applyProtection="0"/>
    <xf numFmtId="9" fontId="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2" applyFont="1" applyBorder="1" applyAlignment="1">
      <alignment horizontal="left" vertical="center"/>
      <protection/>
    </xf>
    <xf numFmtId="0" fontId="4" fillId="0" borderId="24" xfId="72" applyFont="1" applyBorder="1" applyAlignment="1">
      <alignment horizontal="left" vertical="center"/>
      <protection/>
    </xf>
    <xf numFmtId="0" fontId="4" fillId="0" borderId="24" xfId="72" applyFont="1" applyBorder="1" applyAlignment="1">
      <alignment horizontal="right" vertical="center"/>
      <protection/>
    </xf>
    <xf numFmtId="0" fontId="4" fillId="0" borderId="25" xfId="72" applyFont="1" applyBorder="1" applyAlignment="1">
      <alignment horizontal="left" vertical="center"/>
      <protection/>
    </xf>
    <xf numFmtId="0" fontId="4" fillId="0" borderId="26" xfId="72" applyFont="1" applyBorder="1" applyAlignment="1">
      <alignment horizontal="left" vertical="center"/>
      <protection/>
    </xf>
    <xf numFmtId="0" fontId="4" fillId="0" borderId="27" xfId="72" applyFont="1" applyBorder="1" applyAlignment="1">
      <alignment horizontal="left" vertical="center"/>
      <protection/>
    </xf>
    <xf numFmtId="0" fontId="4" fillId="0" borderId="27" xfId="72" applyFont="1" applyBorder="1" applyAlignment="1">
      <alignment horizontal="right" vertical="center"/>
      <protection/>
    </xf>
    <xf numFmtId="0" fontId="4" fillId="0" borderId="28" xfId="72" applyFont="1" applyBorder="1" applyAlignment="1">
      <alignment horizontal="left" vertical="center"/>
      <protection/>
    </xf>
    <xf numFmtId="0" fontId="4" fillId="0" borderId="29" xfId="72" applyFont="1" applyBorder="1" applyAlignment="1">
      <alignment horizontal="left" vertical="center"/>
      <protection/>
    </xf>
    <xf numFmtId="0" fontId="4" fillId="0" borderId="30" xfId="72" applyFont="1" applyBorder="1" applyAlignment="1">
      <alignment horizontal="left" vertical="center"/>
      <protection/>
    </xf>
    <xf numFmtId="0" fontId="4" fillId="0" borderId="30" xfId="72" applyFont="1" applyBorder="1" applyAlignment="1">
      <alignment horizontal="right" vertical="center"/>
      <protection/>
    </xf>
    <xf numFmtId="0" fontId="4" fillId="0" borderId="31" xfId="72" applyFont="1" applyBorder="1" applyAlignment="1">
      <alignment horizontal="left" vertical="center"/>
      <protection/>
    </xf>
    <xf numFmtId="0" fontId="4" fillId="0" borderId="32" xfId="72" applyFont="1" applyBorder="1" applyAlignment="1">
      <alignment horizontal="left" vertical="center"/>
      <protection/>
    </xf>
    <xf numFmtId="0" fontId="4" fillId="0" borderId="33" xfId="72" applyFont="1" applyBorder="1" applyAlignment="1">
      <alignment horizontal="right" vertical="center"/>
      <protection/>
    </xf>
    <xf numFmtId="0" fontId="4" fillId="0" borderId="33" xfId="72" applyFont="1" applyBorder="1" applyAlignment="1">
      <alignment horizontal="left" vertical="center"/>
      <protection/>
    </xf>
    <xf numFmtId="0" fontId="4" fillId="0" borderId="34" xfId="72" applyFont="1" applyBorder="1" applyAlignment="1">
      <alignment horizontal="left" vertical="center"/>
      <protection/>
    </xf>
    <xf numFmtId="0" fontId="4" fillId="0" borderId="35" xfId="72" applyFont="1" applyBorder="1" applyAlignment="1">
      <alignment horizontal="left" vertical="center"/>
      <protection/>
    </xf>
    <xf numFmtId="0" fontId="4" fillId="0" borderId="36" xfId="72" applyFont="1" applyBorder="1" applyAlignment="1">
      <alignment horizontal="right" vertical="center"/>
      <protection/>
    </xf>
    <xf numFmtId="0" fontId="4" fillId="0" borderId="36" xfId="72" applyFont="1" applyBorder="1" applyAlignment="1">
      <alignment horizontal="left" vertical="center"/>
      <protection/>
    </xf>
    <xf numFmtId="0" fontId="4" fillId="0" borderId="37" xfId="72" applyFont="1" applyBorder="1" applyAlignment="1">
      <alignment horizontal="left" vertical="center"/>
      <protection/>
    </xf>
    <xf numFmtId="0" fontId="4" fillId="0" borderId="38" xfId="72" applyFont="1" applyBorder="1" applyAlignment="1">
      <alignment horizontal="left" vertical="center"/>
      <protection/>
    </xf>
    <xf numFmtId="0" fontId="4" fillId="0" borderId="39" xfId="72" applyFont="1" applyBorder="1" applyAlignment="1">
      <alignment horizontal="left" vertical="center"/>
      <protection/>
    </xf>
    <xf numFmtId="0" fontId="4" fillId="0" borderId="40" xfId="72" applyFont="1" applyBorder="1" applyAlignment="1">
      <alignment horizontal="left" vertical="center"/>
      <protection/>
    </xf>
    <xf numFmtId="0" fontId="4" fillId="0" borderId="41" xfId="72" applyFont="1" applyBorder="1" applyAlignment="1">
      <alignment horizontal="left" vertical="center"/>
      <protection/>
    </xf>
    <xf numFmtId="0" fontId="4" fillId="0" borderId="42" xfId="72" applyFont="1" applyBorder="1" applyAlignment="1">
      <alignment horizontal="left" vertical="center"/>
      <protection/>
    </xf>
    <xf numFmtId="0" fontId="4" fillId="0" borderId="42" xfId="72" applyFont="1" applyBorder="1" applyAlignment="1">
      <alignment horizontal="center" vertical="center"/>
      <protection/>
    </xf>
    <xf numFmtId="0" fontId="4" fillId="0" borderId="43" xfId="72" applyFont="1" applyBorder="1" applyAlignment="1">
      <alignment horizontal="center" vertical="center"/>
      <protection/>
    </xf>
    <xf numFmtId="0" fontId="4" fillId="0" borderId="44" xfId="72" applyFont="1" applyBorder="1" applyAlignment="1">
      <alignment horizontal="center" vertical="center"/>
      <protection/>
    </xf>
    <xf numFmtId="0" fontId="4" fillId="0" borderId="45" xfId="72" applyFont="1" applyBorder="1" applyAlignment="1">
      <alignment horizontal="center" vertical="center"/>
      <protection/>
    </xf>
    <xf numFmtId="0" fontId="4" fillId="0" borderId="46" xfId="72" applyFont="1" applyBorder="1" applyAlignment="1">
      <alignment horizontal="center" vertical="center"/>
      <protection/>
    </xf>
    <xf numFmtId="0" fontId="4" fillId="0" borderId="47" xfId="72" applyFont="1" applyBorder="1" applyAlignment="1">
      <alignment horizontal="center" vertical="center"/>
      <protection/>
    </xf>
    <xf numFmtId="0" fontId="4" fillId="0" borderId="48" xfId="72" applyFont="1" applyBorder="1" applyAlignment="1">
      <alignment horizontal="left" vertical="center"/>
      <protection/>
    </xf>
    <xf numFmtId="0" fontId="4" fillId="0" borderId="49" xfId="72" applyFont="1" applyBorder="1" applyAlignment="1">
      <alignment horizontal="left" vertical="center"/>
      <protection/>
    </xf>
    <xf numFmtId="0" fontId="4" fillId="0" borderId="50" xfId="72" applyFont="1" applyBorder="1" applyAlignment="1">
      <alignment horizontal="center" vertical="center"/>
      <protection/>
    </xf>
    <xf numFmtId="0" fontId="4" fillId="0" borderId="9" xfId="72" applyFont="1" applyBorder="1" applyAlignment="1">
      <alignment horizontal="left" vertical="center"/>
      <protection/>
    </xf>
    <xf numFmtId="0" fontId="4" fillId="0" borderId="51" xfId="72" applyFont="1" applyBorder="1" applyAlignment="1">
      <alignment horizontal="left" vertical="center"/>
      <protection/>
    </xf>
    <xf numFmtId="0" fontId="4" fillId="0" borderId="52" xfId="72" applyFont="1" applyBorder="1" applyAlignment="1">
      <alignment horizontal="center" vertical="center"/>
      <protection/>
    </xf>
    <xf numFmtId="0" fontId="4" fillId="0" borderId="53" xfId="72" applyFont="1" applyBorder="1" applyAlignment="1">
      <alignment horizontal="left" vertical="center"/>
      <protection/>
    </xf>
    <xf numFmtId="0" fontId="4" fillId="0" borderId="54" xfId="72" applyFont="1" applyBorder="1" applyAlignment="1">
      <alignment horizontal="center" vertical="center"/>
      <protection/>
    </xf>
    <xf numFmtId="0" fontId="4" fillId="0" borderId="55" xfId="72" applyFont="1" applyBorder="1" applyAlignment="1">
      <alignment horizontal="left" vertical="center"/>
      <protection/>
    </xf>
    <xf numFmtId="10" fontId="4" fillId="0" borderId="55" xfId="72" applyNumberFormat="1" applyFont="1" applyBorder="1" applyAlignment="1">
      <alignment horizontal="right" vertical="center"/>
      <protection/>
    </xf>
    <xf numFmtId="0" fontId="4" fillId="0" borderId="56" xfId="72" applyFont="1" applyBorder="1" applyAlignment="1">
      <alignment horizontal="left" vertical="center"/>
      <protection/>
    </xf>
    <xf numFmtId="0" fontId="4" fillId="0" borderId="54" xfId="72" applyFont="1" applyBorder="1" applyAlignment="1">
      <alignment horizontal="right" vertical="center"/>
      <protection/>
    </xf>
    <xf numFmtId="0" fontId="4" fillId="0" borderId="57" xfId="72" applyFont="1" applyBorder="1" applyAlignment="1">
      <alignment horizontal="center" vertical="center"/>
      <protection/>
    </xf>
    <xf numFmtId="0" fontId="4" fillId="0" borderId="58" xfId="72" applyFont="1" applyBorder="1" applyAlignment="1">
      <alignment horizontal="left" vertical="center"/>
      <protection/>
    </xf>
    <xf numFmtId="0" fontId="4" fillId="0" borderId="58" xfId="72" applyFont="1" applyBorder="1" applyAlignment="1">
      <alignment horizontal="right" vertical="center"/>
      <protection/>
    </xf>
    <xf numFmtId="0" fontId="4" fillId="0" borderId="59" xfId="72" applyFont="1" applyBorder="1" applyAlignment="1">
      <alignment horizontal="right" vertical="center"/>
      <protection/>
    </xf>
    <xf numFmtId="3" fontId="4" fillId="0" borderId="0" xfId="72" applyNumberFormat="1" applyFont="1" applyBorder="1" applyAlignment="1">
      <alignment horizontal="right" vertical="center"/>
      <protection/>
    </xf>
    <xf numFmtId="0" fontId="4" fillId="0" borderId="57" xfId="72" applyFont="1" applyBorder="1" applyAlignment="1">
      <alignment horizontal="left" vertical="center"/>
      <protection/>
    </xf>
    <xf numFmtId="0" fontId="4" fillId="0" borderId="0" xfId="72" applyFont="1" applyBorder="1" applyAlignment="1">
      <alignment horizontal="right" vertical="center"/>
      <protection/>
    </xf>
    <xf numFmtId="0" fontId="4" fillId="0" borderId="0" xfId="72" applyFont="1" applyBorder="1" applyAlignment="1">
      <alignment horizontal="left" vertical="center"/>
      <protection/>
    </xf>
    <xf numFmtId="0" fontId="4" fillId="0" borderId="60" xfId="72" applyFont="1" applyBorder="1" applyAlignment="1">
      <alignment horizontal="right" vertical="center"/>
      <protection/>
    </xf>
    <xf numFmtId="0" fontId="4" fillId="0" borderId="61" xfId="72" applyFont="1" applyBorder="1" applyAlignment="1">
      <alignment horizontal="right" vertical="center"/>
      <protection/>
    </xf>
    <xf numFmtId="3" fontId="4" fillId="0" borderId="60" xfId="72" applyNumberFormat="1" applyFont="1" applyBorder="1" applyAlignment="1">
      <alignment horizontal="right" vertical="center"/>
      <protection/>
    </xf>
    <xf numFmtId="3" fontId="4" fillId="0" borderId="62" xfId="72" applyNumberFormat="1" applyFont="1" applyBorder="1" applyAlignment="1">
      <alignment horizontal="right" vertical="center"/>
      <protection/>
    </xf>
    <xf numFmtId="0" fontId="4" fillId="0" borderId="63" xfId="72" applyFont="1" applyBorder="1" applyAlignment="1">
      <alignment horizontal="left" vertical="center"/>
      <protection/>
    </xf>
    <xf numFmtId="0" fontId="4" fillId="0" borderId="58" xfId="72" applyFont="1" applyBorder="1" applyAlignment="1">
      <alignment horizontal="center" vertical="center"/>
      <protection/>
    </xf>
    <xf numFmtId="0" fontId="4" fillId="0" borderId="64" xfId="72" applyFont="1" applyBorder="1" applyAlignment="1">
      <alignment horizontal="center" vertical="center"/>
      <protection/>
    </xf>
    <xf numFmtId="0" fontId="4" fillId="0" borderId="65" xfId="72" applyFont="1" applyBorder="1" applyAlignment="1">
      <alignment horizontal="left"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left" vertical="center"/>
      <protection/>
    </xf>
    <xf numFmtId="0" fontId="4" fillId="0" borderId="44" xfId="72" applyFont="1" applyBorder="1" applyAlignment="1">
      <alignment horizontal="left" vertical="center"/>
      <protection/>
    </xf>
    <xf numFmtId="0" fontId="6" fillId="0" borderId="66" xfId="72" applyFont="1" applyBorder="1" applyAlignment="1">
      <alignment horizontal="center" vertical="center"/>
      <protection/>
    </xf>
    <xf numFmtId="0" fontId="6" fillId="0" borderId="67" xfId="72" applyFont="1" applyBorder="1" applyAlignment="1">
      <alignment horizontal="center" vertical="center"/>
      <protection/>
    </xf>
    <xf numFmtId="0" fontId="4" fillId="0" borderId="68" xfId="72" applyFont="1" applyBorder="1" applyAlignment="1">
      <alignment horizontal="left" vertical="center"/>
      <protection/>
    </xf>
    <xf numFmtId="190" fontId="4" fillId="0" borderId="69" xfId="72" applyNumberFormat="1" applyFont="1" applyBorder="1" applyAlignment="1">
      <alignment horizontal="right" vertical="center"/>
      <protection/>
    </xf>
    <xf numFmtId="0" fontId="4" fillId="0" borderId="56" xfId="72" applyFont="1" applyBorder="1" applyAlignment="1">
      <alignment horizontal="right" vertical="center"/>
      <protection/>
    </xf>
    <xf numFmtId="0" fontId="4" fillId="0" borderId="70" xfId="72" applyNumberFormat="1" applyFont="1" applyBorder="1" applyAlignment="1">
      <alignment horizontal="left" vertical="center"/>
      <protection/>
    </xf>
    <xf numFmtId="10" fontId="4" fillId="0" borderId="36" xfId="72" applyNumberFormat="1" applyFont="1" applyBorder="1" applyAlignment="1">
      <alignment horizontal="right" vertical="center"/>
      <protection/>
    </xf>
    <xf numFmtId="10" fontId="4" fillId="0" borderId="27" xfId="72" applyNumberFormat="1" applyFont="1" applyBorder="1" applyAlignment="1">
      <alignment horizontal="right" vertical="center"/>
      <protection/>
    </xf>
    <xf numFmtId="10" fontId="4" fillId="0" borderId="71" xfId="72" applyNumberFormat="1" applyFont="1" applyBorder="1" applyAlignment="1">
      <alignment horizontal="right" vertical="center"/>
      <protection/>
    </xf>
    <xf numFmtId="0" fontId="4" fillId="0" borderId="23" xfId="72" applyFont="1" applyBorder="1" applyAlignment="1">
      <alignment horizontal="right" vertical="center"/>
      <protection/>
    </xf>
    <xf numFmtId="0" fontId="4" fillId="0" borderId="35" xfId="72" applyFont="1" applyBorder="1" applyAlignment="1">
      <alignment horizontal="right" vertical="center"/>
      <protection/>
    </xf>
    <xf numFmtId="0" fontId="4" fillId="0" borderId="38" xfId="72" applyFont="1" applyBorder="1" applyAlignment="1">
      <alignment horizontal="right" vertical="center"/>
      <protection/>
    </xf>
    <xf numFmtId="0" fontId="4" fillId="0" borderId="39" xfId="72" applyFont="1" applyBorder="1" applyAlignment="1">
      <alignment horizontal="right" vertic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 horizontal="center"/>
      <protection/>
    </xf>
    <xf numFmtId="0" fontId="4" fillId="0" borderId="0" xfId="71" applyFont="1">
      <alignment/>
      <protection/>
    </xf>
    <xf numFmtId="0" fontId="6" fillId="0" borderId="0" xfId="71" applyFont="1">
      <alignment/>
      <protection/>
    </xf>
    <xf numFmtId="49" fontId="6" fillId="0" borderId="0" xfId="71" applyNumberFormat="1" applyFont="1">
      <alignment/>
      <protection/>
    </xf>
    <xf numFmtId="0" fontId="5" fillId="0" borderId="0" xfId="71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5" xfId="72" applyNumberFormat="1" applyFont="1" applyBorder="1" applyAlignment="1">
      <alignment horizontal="right" vertical="center"/>
      <protection/>
    </xf>
    <xf numFmtId="3" fontId="4" fillId="0" borderId="61" xfId="72" applyNumberFormat="1" applyFont="1" applyBorder="1" applyAlignment="1">
      <alignment horizontal="right" vertical="center"/>
      <protection/>
    </xf>
    <xf numFmtId="3" fontId="4" fillId="0" borderId="76" xfId="72" applyNumberFormat="1" applyFont="1" applyBorder="1" applyAlignment="1">
      <alignment horizontal="right" vertical="center"/>
      <protection/>
    </xf>
    <xf numFmtId="3" fontId="4" fillId="0" borderId="25" xfId="72" applyNumberFormat="1" applyFont="1" applyBorder="1" applyAlignment="1">
      <alignment horizontal="right" vertical="center"/>
      <protection/>
    </xf>
    <xf numFmtId="3" fontId="4" fillId="0" borderId="37" xfId="72" applyNumberFormat="1" applyFont="1" applyBorder="1" applyAlignment="1">
      <alignment horizontal="right" vertical="center"/>
      <protection/>
    </xf>
    <xf numFmtId="3" fontId="4" fillId="0" borderId="40" xfId="72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8" xfId="72" applyNumberFormat="1" applyFont="1" applyBorder="1" applyAlignment="1">
      <alignment horizontal="right" vertical="center"/>
      <protection/>
    </xf>
    <xf numFmtId="4" fontId="4" fillId="0" borderId="77" xfId="72" applyNumberFormat="1" applyFont="1" applyBorder="1" applyAlignment="1">
      <alignment horizontal="right" vertical="center"/>
      <protection/>
    </xf>
    <xf numFmtId="4" fontId="4" fillId="0" borderId="9" xfId="72" applyNumberFormat="1" applyFont="1" applyBorder="1" applyAlignment="1">
      <alignment horizontal="right" vertical="center"/>
      <protection/>
    </xf>
    <xf numFmtId="4" fontId="4" fillId="0" borderId="78" xfId="72" applyNumberFormat="1" applyFont="1" applyBorder="1" applyAlignment="1">
      <alignment horizontal="right" vertical="center"/>
      <protection/>
    </xf>
    <xf numFmtId="4" fontId="4" fillId="0" borderId="79" xfId="72" applyNumberFormat="1" applyFont="1" applyBorder="1" applyAlignment="1">
      <alignment horizontal="right" vertical="center"/>
      <protection/>
    </xf>
    <xf numFmtId="4" fontId="4" fillId="0" borderId="53" xfId="72" applyNumberFormat="1" applyFont="1" applyBorder="1" applyAlignment="1">
      <alignment horizontal="right" vertical="center"/>
      <protection/>
    </xf>
    <xf numFmtId="4" fontId="4" fillId="0" borderId="56" xfId="72" applyNumberFormat="1" applyFont="1" applyBorder="1" applyAlignment="1">
      <alignment horizontal="right" vertical="center"/>
      <protection/>
    </xf>
    <xf numFmtId="4" fontId="4" fillId="0" borderId="80" xfId="72" applyNumberFormat="1" applyFont="1" applyBorder="1" applyAlignment="1">
      <alignment horizontal="right" vertical="center"/>
      <protection/>
    </xf>
    <xf numFmtId="4" fontId="4" fillId="0" borderId="55" xfId="72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  <xf numFmtId="3" fontId="4" fillId="0" borderId="24" xfId="72" applyNumberFormat="1" applyFont="1" applyBorder="1" applyAlignment="1">
      <alignment horizontal="left" vertical="center"/>
      <protection/>
    </xf>
    <xf numFmtId="3" fontId="4" fillId="0" borderId="36" xfId="72" applyNumberFormat="1" applyFont="1" applyBorder="1" applyAlignment="1">
      <alignment horizontal="left" vertical="center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fakturuj99" xfId="70"/>
    <cellStyle name="normálne_KLs" xfId="71"/>
    <cellStyle name="normálne_KLv" xfId="72"/>
    <cellStyle name="Poznámka" xfId="73"/>
    <cellStyle name="Percent" xfId="74"/>
    <cellStyle name="Propojená buňka" xfId="75"/>
    <cellStyle name="Správně" xfId="76"/>
    <cellStyle name="TEXT" xfId="77"/>
    <cellStyle name="Text upozornění" xfId="78"/>
    <cellStyle name="TEXT1" xfId="79"/>
    <cellStyle name="Title" xfId="80"/>
    <cellStyle name="Total" xfId="81"/>
    <cellStyle name="Vstup" xfId="82"/>
    <cellStyle name="Výpočet" xfId="83"/>
    <cellStyle name="Výstup" xfId="84"/>
    <cellStyle name="Vysvětlující text" xfId="85"/>
    <cellStyle name="Warning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J5" sqref="J5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/>
      <c r="C1" s="82"/>
      <c r="D1" s="82"/>
      <c r="F1" s="107" t="str">
        <f>CONCATENATE(AA2," ",AB2," ",AC2," ",AD2)</f>
        <v>Krycí list rozpočtu v EUR  </v>
      </c>
      <c r="G1" s="82"/>
      <c r="H1" s="82"/>
      <c r="I1" s="82"/>
      <c r="J1" s="82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2:30" ht="18" customHeight="1" thickTop="1">
      <c r="B2" s="22"/>
      <c r="C2" s="23" t="s">
        <v>101</v>
      </c>
      <c r="D2" s="23"/>
      <c r="E2" s="23"/>
      <c r="F2" s="23"/>
      <c r="G2" s="24" t="s">
        <v>9</v>
      </c>
      <c r="H2" s="23" t="s">
        <v>226</v>
      </c>
      <c r="I2" s="23"/>
      <c r="J2" s="25"/>
      <c r="Z2" s="104" t="s">
        <v>10</v>
      </c>
      <c r="AA2" s="105" t="s">
        <v>11</v>
      </c>
      <c r="AB2" s="105" t="s">
        <v>100</v>
      </c>
      <c r="AC2" s="105"/>
      <c r="AD2" s="106"/>
    </row>
    <row r="3" spans="2:30" ht="18" customHeight="1">
      <c r="B3" s="26"/>
      <c r="C3" s="27"/>
      <c r="D3" s="27"/>
      <c r="E3" s="27"/>
      <c r="F3" s="27"/>
      <c r="G3" s="28" t="s">
        <v>102</v>
      </c>
      <c r="H3" s="27"/>
      <c r="I3" s="27"/>
      <c r="J3" s="29"/>
      <c r="Z3" s="104" t="s">
        <v>13</v>
      </c>
      <c r="AA3" s="105" t="s">
        <v>14</v>
      </c>
      <c r="AB3" s="105" t="s">
        <v>12</v>
      </c>
      <c r="AC3" s="105" t="s">
        <v>15</v>
      </c>
      <c r="AD3" s="106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17</v>
      </c>
      <c r="AA4" s="105" t="s">
        <v>18</v>
      </c>
      <c r="AB4" s="105" t="s">
        <v>12</v>
      </c>
      <c r="AC4" s="105"/>
      <c r="AD4" s="106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/>
      <c r="Z5" s="104" t="s">
        <v>23</v>
      </c>
      <c r="AA5" s="105" t="s">
        <v>14</v>
      </c>
      <c r="AB5" s="105" t="s">
        <v>12</v>
      </c>
      <c r="AC5" s="105" t="s">
        <v>15</v>
      </c>
      <c r="AD5" s="106" t="s">
        <v>16</v>
      </c>
    </row>
    <row r="6" spans="2:10" ht="18" customHeight="1" thickTop="1">
      <c r="B6" s="22"/>
      <c r="C6" s="23" t="s">
        <v>1</v>
      </c>
      <c r="D6" s="23" t="s">
        <v>225</v>
      </c>
      <c r="E6" s="23"/>
      <c r="F6" s="23"/>
      <c r="G6" s="23" t="s">
        <v>24</v>
      </c>
      <c r="H6" s="141">
        <v>35543639</v>
      </c>
      <c r="I6" s="23"/>
      <c r="J6" s="25"/>
    </row>
    <row r="7" spans="2:10" ht="18" customHeight="1">
      <c r="B7" s="38"/>
      <c r="C7" s="39"/>
      <c r="D7" s="40" t="s">
        <v>103</v>
      </c>
      <c r="E7" s="40"/>
      <c r="F7" s="40"/>
      <c r="G7" s="40" t="s">
        <v>25</v>
      </c>
      <c r="H7" s="142">
        <v>2021644438</v>
      </c>
      <c r="I7" s="40"/>
      <c r="J7" s="41"/>
    </row>
    <row r="8" spans="2:10" ht="18" customHeight="1">
      <c r="B8" s="26"/>
      <c r="C8" s="27" t="s">
        <v>0</v>
      </c>
      <c r="D8" s="27"/>
      <c r="E8" s="27"/>
      <c r="F8" s="27"/>
      <c r="G8" s="27" t="s">
        <v>24</v>
      </c>
      <c r="H8" s="27"/>
      <c r="I8" s="27"/>
      <c r="J8" s="29"/>
    </row>
    <row r="9" spans="2:10" ht="18" customHeight="1">
      <c r="B9" s="30"/>
      <c r="C9" s="32"/>
      <c r="D9" s="31" t="s">
        <v>103</v>
      </c>
      <c r="E9" s="31"/>
      <c r="F9" s="31"/>
      <c r="G9" s="40" t="s">
        <v>25</v>
      </c>
      <c r="H9" s="31"/>
      <c r="I9" s="31"/>
      <c r="J9" s="33"/>
    </row>
    <row r="10" spans="2:10" ht="18" customHeight="1">
      <c r="B10" s="26"/>
      <c r="C10" s="27" t="s">
        <v>26</v>
      </c>
      <c r="D10" s="27"/>
      <c r="E10" s="27"/>
      <c r="F10" s="27"/>
      <c r="G10" s="27" t="s">
        <v>24</v>
      </c>
      <c r="H10" s="27"/>
      <c r="I10" s="27"/>
      <c r="J10" s="29"/>
    </row>
    <row r="11" spans="2:10" ht="18" customHeight="1" thickBot="1">
      <c r="B11" s="42"/>
      <c r="C11" s="43"/>
      <c r="D11" s="43" t="s">
        <v>103</v>
      </c>
      <c r="E11" s="43"/>
      <c r="F11" s="43"/>
      <c r="G11" s="43" t="s">
        <v>25</v>
      </c>
      <c r="H11" s="43"/>
      <c r="I11" s="43"/>
      <c r="J11" s="44"/>
    </row>
    <row r="12" spans="2:10" ht="18" customHeight="1" thickTop="1">
      <c r="B12" s="93">
        <v>1</v>
      </c>
      <c r="C12" s="23" t="s">
        <v>104</v>
      </c>
      <c r="D12" s="23"/>
      <c r="E12" s="23"/>
      <c r="F12" s="110">
        <f>IF(B12&lt;&gt;0,ROUND($J$31/B12,0),0)</f>
        <v>0</v>
      </c>
      <c r="G12" s="24">
        <v>1</v>
      </c>
      <c r="H12" s="23" t="s">
        <v>107</v>
      </c>
      <c r="I12" s="23"/>
      <c r="J12" s="113">
        <f>IF(G12&lt;&gt;0,ROUND($J$31/G12,0),0)</f>
        <v>0</v>
      </c>
    </row>
    <row r="13" spans="2:10" ht="18" customHeight="1">
      <c r="B13" s="94">
        <v>1</v>
      </c>
      <c r="C13" s="40" t="s">
        <v>105</v>
      </c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10" ht="18" customHeight="1" thickBot="1">
      <c r="B14" s="95">
        <v>1</v>
      </c>
      <c r="C14" s="43" t="s">
        <v>106</v>
      </c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10" ht="18" customHeight="1" thickTop="1">
      <c r="B15" s="84" t="s">
        <v>27</v>
      </c>
      <c r="C15" s="46" t="s">
        <v>28</v>
      </c>
      <c r="D15" s="47" t="s">
        <v>29</v>
      </c>
      <c r="E15" s="47" t="s">
        <v>30</v>
      </c>
      <c r="F15" s="48" t="s">
        <v>31</v>
      </c>
      <c r="G15" s="84" t="s">
        <v>32</v>
      </c>
      <c r="H15" s="49" t="s">
        <v>33</v>
      </c>
      <c r="I15" s="50"/>
      <c r="J15" s="51"/>
    </row>
    <row r="16" spans="2:10" ht="18" customHeight="1">
      <c r="B16" s="52">
        <v>1</v>
      </c>
      <c r="C16" s="53" t="s">
        <v>34</v>
      </c>
      <c r="D16" s="126">
        <f>Prehlad!H35</f>
        <v>0</v>
      </c>
      <c r="E16" s="126">
        <f>Prehlad!I35</f>
        <v>0</v>
      </c>
      <c r="F16" s="127">
        <f>D16+E16</f>
        <v>0</v>
      </c>
      <c r="G16" s="52">
        <v>6</v>
      </c>
      <c r="H16" s="54" t="s">
        <v>108</v>
      </c>
      <c r="I16" s="89"/>
      <c r="J16" s="127">
        <v>0</v>
      </c>
    </row>
    <row r="17" spans="2:10" ht="18" customHeight="1">
      <c r="B17" s="55">
        <v>2</v>
      </c>
      <c r="C17" s="56" t="s">
        <v>35</v>
      </c>
      <c r="D17" s="128">
        <f>Prehlad!H67</f>
        <v>0</v>
      </c>
      <c r="E17" s="128">
        <f>Prehlad!I67</f>
        <v>0</v>
      </c>
      <c r="F17" s="127">
        <f>D17+E17</f>
        <v>0</v>
      </c>
      <c r="G17" s="55">
        <v>7</v>
      </c>
      <c r="H17" s="57" t="s">
        <v>109</v>
      </c>
      <c r="I17" s="27"/>
      <c r="J17" s="129">
        <v>0</v>
      </c>
    </row>
    <row r="18" spans="2:10" ht="18" customHeight="1">
      <c r="B18" s="55">
        <v>3</v>
      </c>
      <c r="C18" s="56" t="s">
        <v>36</v>
      </c>
      <c r="D18" s="128"/>
      <c r="E18" s="128"/>
      <c r="F18" s="127">
        <f>D18+E18</f>
        <v>0</v>
      </c>
      <c r="G18" s="55">
        <v>8</v>
      </c>
      <c r="H18" s="57" t="s">
        <v>110</v>
      </c>
      <c r="I18" s="27"/>
      <c r="J18" s="129">
        <v>0</v>
      </c>
    </row>
    <row r="19" spans="2:10" ht="18" customHeight="1" thickBot="1">
      <c r="B19" s="55">
        <v>4</v>
      </c>
      <c r="C19" s="56" t="s">
        <v>37</v>
      </c>
      <c r="D19" s="128"/>
      <c r="E19" s="128"/>
      <c r="F19" s="130">
        <f>D19+E19</f>
        <v>0</v>
      </c>
      <c r="G19" s="55">
        <v>9</v>
      </c>
      <c r="H19" s="57" t="s">
        <v>2</v>
      </c>
      <c r="I19" s="27"/>
      <c r="J19" s="129">
        <v>0</v>
      </c>
    </row>
    <row r="20" spans="2:10" ht="18" customHeight="1" thickBot="1">
      <c r="B20" s="58">
        <v>5</v>
      </c>
      <c r="C20" s="59" t="s">
        <v>38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39</v>
      </c>
      <c r="J20" s="133">
        <f>SUM(J16:J19)</f>
        <v>0</v>
      </c>
    </row>
    <row r="21" spans="2:10" ht="18" customHeight="1" thickTop="1">
      <c r="B21" s="84" t="s">
        <v>40</v>
      </c>
      <c r="C21" s="83"/>
      <c r="D21" s="50" t="s">
        <v>41</v>
      </c>
      <c r="E21" s="50"/>
      <c r="F21" s="51"/>
      <c r="G21" s="84" t="s">
        <v>42</v>
      </c>
      <c r="H21" s="49" t="s">
        <v>43</v>
      </c>
      <c r="I21" s="50"/>
      <c r="J21" s="51"/>
    </row>
    <row r="22" spans="2:10" ht="18" customHeight="1">
      <c r="B22" s="52">
        <v>11</v>
      </c>
      <c r="C22" s="54" t="s">
        <v>111</v>
      </c>
      <c r="D22" s="90" t="s">
        <v>2</v>
      </c>
      <c r="E22" s="92">
        <v>0</v>
      </c>
      <c r="F22" s="127">
        <v>0</v>
      </c>
      <c r="G22" s="55">
        <v>16</v>
      </c>
      <c r="H22" s="57" t="s">
        <v>44</v>
      </c>
      <c r="I22" s="61"/>
      <c r="J22" s="129">
        <v>0</v>
      </c>
    </row>
    <row r="23" spans="2:10" ht="18" customHeight="1">
      <c r="B23" s="55">
        <v>12</v>
      </c>
      <c r="C23" s="57" t="s">
        <v>112</v>
      </c>
      <c r="D23" s="91"/>
      <c r="E23" s="62">
        <v>0</v>
      </c>
      <c r="F23" s="129">
        <v>0</v>
      </c>
      <c r="G23" s="55">
        <v>17</v>
      </c>
      <c r="H23" s="57" t="s">
        <v>114</v>
      </c>
      <c r="I23" s="61"/>
      <c r="J23" s="129">
        <v>0</v>
      </c>
    </row>
    <row r="24" spans="2:10" ht="18" customHeight="1">
      <c r="B24" s="55">
        <v>13</v>
      </c>
      <c r="C24" s="57" t="s">
        <v>113</v>
      </c>
      <c r="D24" s="91"/>
      <c r="E24" s="62">
        <v>0</v>
      </c>
      <c r="F24" s="129">
        <v>0</v>
      </c>
      <c r="G24" s="55">
        <v>18</v>
      </c>
      <c r="H24" s="57" t="s">
        <v>115</v>
      </c>
      <c r="I24" s="61"/>
      <c r="J24" s="129">
        <v>0</v>
      </c>
    </row>
    <row r="25" spans="2:10" ht="18" customHeight="1" thickBot="1">
      <c r="B25" s="55">
        <v>14</v>
      </c>
      <c r="C25" s="57" t="s">
        <v>2</v>
      </c>
      <c r="D25" s="91"/>
      <c r="E25" s="62">
        <v>0</v>
      </c>
      <c r="F25" s="129">
        <v>0</v>
      </c>
      <c r="G25" s="55">
        <v>19</v>
      </c>
      <c r="H25" s="57" t="s">
        <v>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45</v>
      </c>
      <c r="F26" s="133">
        <f>SUM(F22:F25)</f>
        <v>0</v>
      </c>
      <c r="G26" s="58">
        <v>20</v>
      </c>
      <c r="H26" s="63"/>
      <c r="I26" s="64" t="s">
        <v>46</v>
      </c>
      <c r="J26" s="133">
        <f>SUM(J22:J25)</f>
        <v>0</v>
      </c>
    </row>
    <row r="27" spans="2:10" ht="18" customHeight="1" thickTop="1">
      <c r="B27" s="65"/>
      <c r="C27" s="66" t="s">
        <v>47</v>
      </c>
      <c r="D27" s="67"/>
      <c r="E27" s="68" t="s">
        <v>48</v>
      </c>
      <c r="F27" s="69"/>
      <c r="G27" s="84" t="s">
        <v>49</v>
      </c>
      <c r="H27" s="49" t="s">
        <v>50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51</v>
      </c>
      <c r="J28" s="127">
        <f>ROUND(F20,2)+J20+F26+J26</f>
        <v>0</v>
      </c>
    </row>
    <row r="29" spans="2:10" ht="18" customHeight="1">
      <c r="B29" s="70"/>
      <c r="C29" s="72" t="s">
        <v>52</v>
      </c>
      <c r="D29" s="72"/>
      <c r="E29" s="75"/>
      <c r="F29" s="69"/>
      <c r="G29" s="55">
        <v>22</v>
      </c>
      <c r="H29" s="57" t="s">
        <v>116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53</v>
      </c>
      <c r="D30" s="27"/>
      <c r="E30" s="75"/>
      <c r="F30" s="69"/>
      <c r="G30" s="55">
        <v>23</v>
      </c>
      <c r="H30" s="57" t="s">
        <v>117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54</v>
      </c>
      <c r="J31" s="133">
        <f>SUM(J28:J30)</f>
        <v>0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55</v>
      </c>
      <c r="H32" s="86" t="s">
        <v>118</v>
      </c>
      <c r="I32" s="45"/>
      <c r="J32" s="87">
        <v>0</v>
      </c>
    </row>
    <row r="33" spans="2:10" ht="18" customHeight="1" thickTop="1">
      <c r="B33" s="77"/>
      <c r="C33" s="78"/>
      <c r="D33" s="66" t="s">
        <v>56</v>
      </c>
      <c r="E33" s="78"/>
      <c r="F33" s="78"/>
      <c r="G33" s="78"/>
      <c r="H33" s="78" t="s">
        <v>57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52</v>
      </c>
      <c r="D35" s="72"/>
      <c r="E35" s="72"/>
      <c r="F35" s="71"/>
      <c r="G35" s="72" t="s">
        <v>52</v>
      </c>
      <c r="H35" s="72"/>
      <c r="I35" s="72"/>
      <c r="J35" s="80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70"/>
      <c r="C37" s="72" t="s">
        <v>48</v>
      </c>
      <c r="D37" s="72"/>
      <c r="E37" s="72"/>
      <c r="F37" s="71"/>
      <c r="G37" s="72" t="s">
        <v>48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227</v>
      </c>
      <c r="C1" s="1"/>
      <c r="E1" s="21" t="s">
        <v>228</v>
      </c>
      <c r="F1" s="1"/>
      <c r="G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1:30" ht="12.75">
      <c r="A2" s="21" t="s">
        <v>58</v>
      </c>
      <c r="C2" s="1"/>
      <c r="E2" s="21" t="s">
        <v>99</v>
      </c>
      <c r="F2" s="1"/>
      <c r="G2" s="1"/>
      <c r="Z2" s="104" t="s">
        <v>10</v>
      </c>
      <c r="AA2" s="105" t="s">
        <v>59</v>
      </c>
      <c r="AB2" s="105" t="s">
        <v>100</v>
      </c>
      <c r="AC2" s="105"/>
      <c r="AD2" s="106"/>
    </row>
    <row r="3" spans="1:30" ht="12.75">
      <c r="A3" s="21" t="s">
        <v>224</v>
      </c>
      <c r="C3" s="1"/>
      <c r="E3" s="21" t="s">
        <v>229</v>
      </c>
      <c r="F3" s="1"/>
      <c r="G3" s="1"/>
      <c r="Z3" s="104" t="s">
        <v>13</v>
      </c>
      <c r="AA3" s="105" t="s">
        <v>60</v>
      </c>
      <c r="AB3" s="105" t="s">
        <v>12</v>
      </c>
      <c r="AC3" s="105" t="s">
        <v>15</v>
      </c>
      <c r="AD3" s="106" t="s">
        <v>16</v>
      </c>
    </row>
    <row r="4" spans="2:30" ht="12.75">
      <c r="B4" s="1"/>
      <c r="C4" s="1"/>
      <c r="D4" s="1"/>
      <c r="E4" s="1"/>
      <c r="F4" s="1"/>
      <c r="G4" s="1"/>
      <c r="Z4" s="104" t="s">
        <v>17</v>
      </c>
      <c r="AA4" s="105" t="s">
        <v>61</v>
      </c>
      <c r="AB4" s="105" t="s">
        <v>12</v>
      </c>
      <c r="AC4" s="105"/>
      <c r="AD4" s="106"/>
    </row>
    <row r="5" spans="1:30" ht="12.75">
      <c r="A5" s="21" t="s">
        <v>101</v>
      </c>
      <c r="B5" s="1"/>
      <c r="C5" s="1"/>
      <c r="D5" s="1"/>
      <c r="E5" s="1"/>
      <c r="F5" s="1"/>
      <c r="G5" s="1"/>
      <c r="Z5" s="104" t="s">
        <v>23</v>
      </c>
      <c r="AA5" s="105" t="s">
        <v>60</v>
      </c>
      <c r="AB5" s="105" t="s">
        <v>12</v>
      </c>
      <c r="AC5" s="105" t="s">
        <v>15</v>
      </c>
      <c r="AD5" s="106" t="s">
        <v>16</v>
      </c>
    </row>
    <row r="6" spans="1:7" ht="12.75">
      <c r="A6" s="21"/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2:7" ht="14.25" thickBot="1">
      <c r="B8" s="4" t="str">
        <f>CONCATENATE(AA2," ",AB2," ",AC2," ",AD2)</f>
        <v>Rekapitulácia rozpočtu v EUR  </v>
      </c>
      <c r="G8" s="1"/>
    </row>
    <row r="9" spans="1:7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7" ht="13.5" thickBot="1">
      <c r="A10" s="14"/>
      <c r="B10" s="15" t="s">
        <v>68</v>
      </c>
      <c r="C10" s="15" t="s">
        <v>30</v>
      </c>
      <c r="D10" s="15"/>
      <c r="E10" s="15" t="s">
        <v>65</v>
      </c>
      <c r="F10" s="20" t="s">
        <v>65</v>
      </c>
      <c r="G10" s="109" t="s">
        <v>69</v>
      </c>
    </row>
    <row r="11" ht="13.5" thickTop="1"/>
    <row r="12" spans="1:7" ht="12.75">
      <c r="A12" s="1" t="s">
        <v>120</v>
      </c>
      <c r="B12" s="6">
        <f>Prehlad!H16</f>
        <v>0</v>
      </c>
      <c r="C12" s="6">
        <f>Prehlad!I16</f>
        <v>0</v>
      </c>
      <c r="D12" s="6">
        <f>Prehlad!J16</f>
        <v>0</v>
      </c>
      <c r="E12" s="7">
        <f>Prehlad!L16</f>
        <v>1.2745014000000001</v>
      </c>
      <c r="F12" s="5">
        <f>Prehlad!N16</f>
        <v>0</v>
      </c>
      <c r="G12" s="5">
        <f>Prehlad!W16</f>
        <v>0</v>
      </c>
    </row>
    <row r="13" spans="1:7" ht="12.75">
      <c r="A13" s="1" t="s">
        <v>130</v>
      </c>
      <c r="B13" s="6">
        <f>Prehlad!H25</f>
        <v>0</v>
      </c>
      <c r="C13" s="6">
        <f>Prehlad!I25</f>
        <v>0</v>
      </c>
      <c r="D13" s="6">
        <f>Prehlad!J25</f>
        <v>0</v>
      </c>
      <c r="E13" s="7">
        <f>Prehlad!L25</f>
        <v>13.8719156</v>
      </c>
      <c r="F13" s="5">
        <f>Prehlad!N25</f>
        <v>0</v>
      </c>
      <c r="G13" s="5">
        <f>Prehlad!W25</f>
        <v>0</v>
      </c>
    </row>
    <row r="14" spans="1:7" ht="12.75">
      <c r="A14" s="1" t="s">
        <v>150</v>
      </c>
      <c r="B14" s="6">
        <f>Prehlad!H33</f>
        <v>0</v>
      </c>
      <c r="C14" s="6">
        <f>Prehlad!I33</f>
        <v>0</v>
      </c>
      <c r="D14" s="6">
        <f>Prehlad!J33</f>
        <v>0</v>
      </c>
      <c r="E14" s="7">
        <f>Prehlad!L33</f>
        <v>6.0502139999999995</v>
      </c>
      <c r="F14" s="5">
        <f>Prehlad!N33</f>
        <v>0</v>
      </c>
      <c r="G14" s="5">
        <f>Prehlad!W33</f>
        <v>0</v>
      </c>
    </row>
    <row r="15" spans="1:7" ht="12.75">
      <c r="A15" s="1" t="s">
        <v>166</v>
      </c>
      <c r="B15" s="6">
        <f>Prehlad!H35</f>
        <v>0</v>
      </c>
      <c r="C15" s="6">
        <f>Prehlad!I35</f>
        <v>0</v>
      </c>
      <c r="D15" s="6">
        <f>Prehlad!J35</f>
        <v>0</v>
      </c>
      <c r="E15" s="7">
        <f>Prehlad!L35</f>
        <v>21.196631</v>
      </c>
      <c r="F15" s="5">
        <f>Prehlad!N35</f>
        <v>0</v>
      </c>
      <c r="G15" s="5">
        <f>Prehlad!W35</f>
        <v>0</v>
      </c>
    </row>
    <row r="17" spans="1:7" ht="12.75">
      <c r="A17" s="1" t="s">
        <v>168</v>
      </c>
      <c r="B17" s="6">
        <f>Prehlad!H40</f>
        <v>0</v>
      </c>
      <c r="C17" s="6">
        <f>Prehlad!I40</f>
        <v>0</v>
      </c>
      <c r="D17" s="6">
        <f>Prehlad!J40</f>
        <v>0</v>
      </c>
      <c r="E17" s="7">
        <f>Prehlad!L40</f>
        <v>0</v>
      </c>
      <c r="F17" s="5">
        <f>Prehlad!N40</f>
        <v>0</v>
      </c>
      <c r="G17" s="5">
        <f>Prehlad!W40</f>
        <v>0</v>
      </c>
    </row>
    <row r="18" spans="1:7" ht="12.75">
      <c r="A18" s="1" t="s">
        <v>176</v>
      </c>
      <c r="B18" s="6">
        <f>Prehlad!H47</f>
        <v>0</v>
      </c>
      <c r="C18" s="6">
        <f>Prehlad!I47</f>
        <v>0</v>
      </c>
      <c r="D18" s="6">
        <f>Prehlad!J47</f>
        <v>0</v>
      </c>
      <c r="E18" s="7">
        <f>Prehlad!L47</f>
        <v>0.0175</v>
      </c>
      <c r="F18" s="5">
        <f>Prehlad!N47</f>
        <v>0</v>
      </c>
      <c r="G18" s="5">
        <f>Prehlad!W47</f>
        <v>0</v>
      </c>
    </row>
    <row r="19" spans="1:7" ht="12.75">
      <c r="A19" s="1" t="s">
        <v>190</v>
      </c>
      <c r="B19" s="6">
        <f>Prehlad!H56</f>
        <v>0</v>
      </c>
      <c r="C19" s="6">
        <f>Prehlad!I56</f>
        <v>0</v>
      </c>
      <c r="D19" s="6">
        <f>Prehlad!J56</f>
        <v>0</v>
      </c>
      <c r="E19" s="7">
        <f>Prehlad!L56</f>
        <v>0.7563632</v>
      </c>
      <c r="F19" s="5">
        <f>Prehlad!N56</f>
        <v>0</v>
      </c>
      <c r="G19" s="5">
        <f>Prehlad!W56</f>
        <v>0</v>
      </c>
    </row>
    <row r="20" spans="1:7" ht="12.75">
      <c r="A20" s="1" t="s">
        <v>208</v>
      </c>
      <c r="B20" s="6">
        <f>Prehlad!H61</f>
        <v>0</v>
      </c>
      <c r="C20" s="6">
        <f>Prehlad!I61</f>
        <v>0</v>
      </c>
      <c r="D20" s="6">
        <f>Prehlad!J61</f>
        <v>0</v>
      </c>
      <c r="E20" s="7">
        <f>Prehlad!L61</f>
        <v>0.5540394</v>
      </c>
      <c r="F20" s="5">
        <f>Prehlad!N61</f>
        <v>0</v>
      </c>
      <c r="G20" s="5">
        <f>Prehlad!W61</f>
        <v>0</v>
      </c>
    </row>
    <row r="21" spans="1:7" ht="12.75">
      <c r="A21" s="1" t="s">
        <v>215</v>
      </c>
      <c r="B21" s="6">
        <f>Prehlad!H65</f>
        <v>0</v>
      </c>
      <c r="C21" s="6">
        <f>Prehlad!I65</f>
        <v>0</v>
      </c>
      <c r="D21" s="6">
        <f>Prehlad!J65</f>
        <v>0</v>
      </c>
      <c r="E21" s="7">
        <f>Prehlad!L65</f>
        <v>0</v>
      </c>
      <c r="F21" s="5">
        <f>Prehlad!N65</f>
        <v>0</v>
      </c>
      <c r="G21" s="5">
        <f>Prehlad!W65</f>
        <v>0</v>
      </c>
    </row>
    <row r="22" spans="1:7" ht="12.75">
      <c r="A22" s="1" t="s">
        <v>222</v>
      </c>
      <c r="B22" s="6">
        <f>Prehlad!H67</f>
        <v>0</v>
      </c>
      <c r="C22" s="6">
        <f>Prehlad!I67</f>
        <v>0</v>
      </c>
      <c r="D22" s="6">
        <f>Prehlad!J67</f>
        <v>0</v>
      </c>
      <c r="E22" s="7">
        <f>Prehlad!L67</f>
        <v>1.3279025999999998</v>
      </c>
      <c r="F22" s="5">
        <f>Prehlad!N67</f>
        <v>0</v>
      </c>
      <c r="G22" s="5">
        <f>Prehlad!W67</f>
        <v>0</v>
      </c>
    </row>
    <row r="25" spans="1:7" ht="12.75">
      <c r="A25" s="1" t="s">
        <v>223</v>
      </c>
      <c r="B25" s="6">
        <f>Prehlad!H69</f>
        <v>0</v>
      </c>
      <c r="C25" s="6">
        <f>Prehlad!I69</f>
        <v>0</v>
      </c>
      <c r="D25" s="6">
        <f>Prehlad!J69</f>
        <v>0</v>
      </c>
      <c r="E25" s="7">
        <f>Prehlad!L69</f>
        <v>22.524533599999998</v>
      </c>
      <c r="F25" s="5">
        <f>Prehlad!N69</f>
        <v>0</v>
      </c>
      <c r="G25" s="5">
        <f>Prehlad!W69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69"/>
  <sheetViews>
    <sheetView showGridLines="0" zoomScalePageLayoutView="0" workbookViewId="0" topLeftCell="A1">
      <pane ySplit="10" topLeftCell="A53" activePane="bottomLeft" state="frozen"/>
      <selection pane="topLeft" activeCell="A1" sqref="A1"/>
      <selection pane="bottomLeft" activeCell="W64" sqref="W64"/>
    </sheetView>
  </sheetViews>
  <sheetFormatPr defaultColWidth="9.140625" defaultRowHeight="12.75"/>
  <cols>
    <col min="1" max="1" width="4.140625" style="116" customWidth="1"/>
    <col min="2" max="2" width="5.00390625" style="117" customWidth="1"/>
    <col min="3" max="3" width="13.00390625" style="118" customWidth="1"/>
    <col min="4" max="4" width="35.7109375" style="125" customWidth="1"/>
    <col min="5" max="5" width="10.7109375" style="120" customWidth="1"/>
    <col min="6" max="6" width="5.281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1875" style="122" hidden="1" customWidth="1"/>
    <col min="12" max="12" width="8.28125" style="122" hidden="1" customWidth="1"/>
    <col min="13" max="13" width="9.140625" style="120" hidden="1" customWidth="1"/>
    <col min="14" max="14" width="7.00390625" style="120" hidden="1" customWidth="1"/>
    <col min="15" max="15" width="3.140625" style="119" customWidth="1"/>
    <col min="16" max="16" width="12.7109375" style="119" hidden="1" customWidth="1"/>
    <col min="17" max="19" width="13.28125" style="120" hidden="1" customWidth="1"/>
    <col min="20" max="20" width="10.57421875" style="123" hidden="1" customWidth="1"/>
    <col min="21" max="21" width="10.28125" style="123" hidden="1" customWidth="1"/>
    <col min="22" max="22" width="5.7109375" style="123" hidden="1" customWidth="1"/>
    <col min="23" max="23" width="0.13671875" style="124" hidden="1" customWidth="1"/>
    <col min="24" max="25" width="5.7109375" style="119" hidden="1" customWidth="1"/>
    <col min="26" max="26" width="6.57421875" style="119" hidden="1" customWidth="1"/>
    <col min="27" max="27" width="24.8515625" style="119" hidden="1" customWidth="1"/>
    <col min="28" max="28" width="4.28125" style="119" customWidth="1"/>
    <col min="29" max="29" width="8.28125" style="119" customWidth="1"/>
    <col min="30" max="30" width="8.7109375" style="119" customWidth="1"/>
    <col min="31" max="34" width="9.140625" style="119" customWidth="1"/>
    <col min="35" max="16384" width="9.140625" style="1" customWidth="1"/>
  </cols>
  <sheetData>
    <row r="1" spans="1:34" ht="12.75">
      <c r="A1" s="21" t="s">
        <v>227</v>
      </c>
      <c r="B1" s="1"/>
      <c r="C1" s="1"/>
      <c r="D1" s="1"/>
      <c r="E1" s="21" t="s">
        <v>230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  <c r="AE1" s="1"/>
      <c r="AF1" s="1"/>
      <c r="AG1" s="1"/>
      <c r="AH1" s="1"/>
    </row>
    <row r="2" spans="1:34" ht="12.75">
      <c r="A2" s="21" t="s">
        <v>58</v>
      </c>
      <c r="B2" s="1"/>
      <c r="C2" s="1"/>
      <c r="D2" s="1"/>
      <c r="E2" s="21" t="s">
        <v>99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10</v>
      </c>
      <c r="AA2" s="105" t="s">
        <v>70</v>
      </c>
      <c r="AB2" s="105" t="s">
        <v>100</v>
      </c>
      <c r="AC2" s="105"/>
      <c r="AD2" s="106"/>
      <c r="AE2" s="1"/>
      <c r="AF2" s="1"/>
      <c r="AG2" s="1"/>
      <c r="AH2" s="1"/>
    </row>
    <row r="3" spans="1:34" ht="12.75">
      <c r="A3" s="21" t="s">
        <v>224</v>
      </c>
      <c r="B3" s="1"/>
      <c r="C3" s="1"/>
      <c r="D3" s="1"/>
      <c r="E3" s="21" t="s">
        <v>229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13</v>
      </c>
      <c r="AA3" s="105" t="s">
        <v>71</v>
      </c>
      <c r="AB3" s="105" t="s">
        <v>12</v>
      </c>
      <c r="AC3" s="105" t="s">
        <v>15</v>
      </c>
      <c r="AD3" s="106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17</v>
      </c>
      <c r="AA4" s="105" t="s">
        <v>72</v>
      </c>
      <c r="AB4" s="105" t="s">
        <v>12</v>
      </c>
      <c r="AC4" s="105"/>
      <c r="AD4" s="106"/>
      <c r="AE4" s="1"/>
      <c r="AF4" s="1"/>
      <c r="AG4" s="1"/>
      <c r="AH4" s="1"/>
    </row>
    <row r="5" spans="1:34" ht="12.75">
      <c r="A5" s="21" t="s">
        <v>101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23</v>
      </c>
      <c r="AA5" s="105" t="s">
        <v>71</v>
      </c>
      <c r="AB5" s="105" t="s">
        <v>12</v>
      </c>
      <c r="AC5" s="105" t="s">
        <v>15</v>
      </c>
      <c r="AD5" s="106" t="s">
        <v>16</v>
      </c>
      <c r="AE5" s="1"/>
      <c r="AF5" s="1"/>
      <c r="AG5" s="1"/>
      <c r="AH5" s="1"/>
    </row>
    <row r="6" spans="1:34" ht="12.7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73</v>
      </c>
      <c r="B9" s="10" t="s">
        <v>74</v>
      </c>
      <c r="C9" s="10" t="s">
        <v>75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7" t="s">
        <v>3</v>
      </c>
      <c r="P9" s="98" t="s">
        <v>80</v>
      </c>
      <c r="Q9" s="99" t="s">
        <v>77</v>
      </c>
      <c r="R9" s="99" t="s">
        <v>77</v>
      </c>
      <c r="S9" s="100" t="s">
        <v>77</v>
      </c>
      <c r="T9" s="108" t="s">
        <v>81</v>
      </c>
      <c r="U9" s="108" t="s">
        <v>82</v>
      </c>
      <c r="V9" s="108" t="s">
        <v>83</v>
      </c>
      <c r="W9" s="109" t="s">
        <v>69</v>
      </c>
      <c r="X9" s="109" t="s">
        <v>84</v>
      </c>
      <c r="Y9" s="109" t="s">
        <v>85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86</v>
      </c>
      <c r="B10" s="15" t="s">
        <v>87</v>
      </c>
      <c r="C10" s="16"/>
      <c r="D10" s="15" t="s">
        <v>88</v>
      </c>
      <c r="E10" s="15" t="s">
        <v>89</v>
      </c>
      <c r="F10" s="15" t="s">
        <v>90</v>
      </c>
      <c r="G10" s="15" t="s">
        <v>91</v>
      </c>
      <c r="H10" s="15" t="s">
        <v>68</v>
      </c>
      <c r="I10" s="15" t="s">
        <v>30</v>
      </c>
      <c r="J10" s="15"/>
      <c r="K10" s="15" t="s">
        <v>79</v>
      </c>
      <c r="L10" s="15" t="s">
        <v>65</v>
      </c>
      <c r="M10" s="17" t="s">
        <v>79</v>
      </c>
      <c r="N10" s="15" t="s">
        <v>65</v>
      </c>
      <c r="O10" s="20" t="s">
        <v>92</v>
      </c>
      <c r="P10" s="101"/>
      <c r="Q10" s="102" t="s">
        <v>93</v>
      </c>
      <c r="R10" s="102" t="s">
        <v>94</v>
      </c>
      <c r="S10" s="103" t="s">
        <v>95</v>
      </c>
      <c r="T10" s="108" t="s">
        <v>96</v>
      </c>
      <c r="U10" s="108" t="s">
        <v>97</v>
      </c>
      <c r="V10" s="108" t="s">
        <v>98</v>
      </c>
      <c r="W10" s="109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5" t="s">
        <v>119</v>
      </c>
    </row>
    <row r="13" ht="12.75">
      <c r="B13" s="118" t="s">
        <v>120</v>
      </c>
    </row>
    <row r="14" spans="1:27" ht="25.5">
      <c r="A14" s="116">
        <v>1</v>
      </c>
      <c r="B14" s="117" t="s">
        <v>121</v>
      </c>
      <c r="C14" s="118" t="s">
        <v>122</v>
      </c>
      <c r="D14" s="125" t="s">
        <v>123</v>
      </c>
      <c r="E14" s="120">
        <v>13.44</v>
      </c>
      <c r="F14" s="119" t="s">
        <v>124</v>
      </c>
      <c r="H14" s="121">
        <f>ROUND(E14*G14,2)</f>
        <v>0</v>
      </c>
      <c r="J14" s="121">
        <f>ROUND(E14*G14,2)</f>
        <v>0</v>
      </c>
      <c r="K14" s="122">
        <v>0.07925</v>
      </c>
      <c r="L14" s="122">
        <f>E14*K14</f>
        <v>1.06512</v>
      </c>
      <c r="O14" s="119">
        <v>20</v>
      </c>
      <c r="P14" s="119" t="s">
        <v>125</v>
      </c>
      <c r="T14" s="123" t="s">
        <v>2</v>
      </c>
      <c r="U14" s="123" t="s">
        <v>2</v>
      </c>
      <c r="V14" s="123" t="s">
        <v>49</v>
      </c>
      <c r="Z14" s="119" t="s">
        <v>126</v>
      </c>
      <c r="AA14" s="119">
        <v>1204010204024</v>
      </c>
    </row>
    <row r="15" spans="1:27" ht="25.5">
      <c r="A15" s="116">
        <v>2</v>
      </c>
      <c r="B15" s="117" t="s">
        <v>121</v>
      </c>
      <c r="C15" s="118" t="s">
        <v>127</v>
      </c>
      <c r="D15" s="125" t="s">
        <v>128</v>
      </c>
      <c r="E15" s="120">
        <v>1.78</v>
      </c>
      <c r="F15" s="119" t="s">
        <v>124</v>
      </c>
      <c r="H15" s="121">
        <f>ROUND(E15*G15,2)</f>
        <v>0</v>
      </c>
      <c r="J15" s="121">
        <f>ROUND(E15*G15,2)</f>
        <v>0</v>
      </c>
      <c r="K15" s="122">
        <v>0.11763</v>
      </c>
      <c r="L15" s="122">
        <f>E15*K15</f>
        <v>0.2093814</v>
      </c>
      <c r="O15" s="119">
        <v>20</v>
      </c>
      <c r="P15" s="119" t="s">
        <v>125</v>
      </c>
      <c r="T15" s="123" t="s">
        <v>2</v>
      </c>
      <c r="U15" s="123" t="s">
        <v>2</v>
      </c>
      <c r="V15" s="123" t="s">
        <v>49</v>
      </c>
      <c r="Z15" s="119" t="s">
        <v>126</v>
      </c>
      <c r="AA15" s="119">
        <v>1204010204026</v>
      </c>
    </row>
    <row r="16" spans="4:23" ht="12.75">
      <c r="D16" s="136" t="s">
        <v>129</v>
      </c>
      <c r="E16" s="137">
        <f>J16</f>
        <v>0</v>
      </c>
      <c r="H16" s="137">
        <f>SUM(H12:H15)</f>
        <v>0</v>
      </c>
      <c r="I16" s="137">
        <f>SUM(I12:I15)</f>
        <v>0</v>
      </c>
      <c r="J16" s="137">
        <f>SUM(J12:J15)</f>
        <v>0</v>
      </c>
      <c r="L16" s="138">
        <f>SUM(L12:L15)</f>
        <v>1.2745014000000001</v>
      </c>
      <c r="N16" s="139">
        <f>SUM(N12:N15)</f>
        <v>0</v>
      </c>
      <c r="W16" s="124">
        <f>SUM(W12:W15)</f>
        <v>0</v>
      </c>
    </row>
    <row r="18" ht="12.75">
      <c r="B18" s="118" t="s">
        <v>130</v>
      </c>
    </row>
    <row r="19" spans="1:27" ht="12.75">
      <c r="A19" s="116">
        <v>3</v>
      </c>
      <c r="B19" s="117" t="s">
        <v>131</v>
      </c>
      <c r="C19" s="118" t="s">
        <v>132</v>
      </c>
      <c r="D19" s="125" t="s">
        <v>133</v>
      </c>
      <c r="E19" s="120">
        <v>1020.46</v>
      </c>
      <c r="F19" s="119" t="s">
        <v>124</v>
      </c>
      <c r="H19" s="121">
        <f>ROUND(E19*G19,2)</f>
        <v>0</v>
      </c>
      <c r="J19" s="121">
        <f aca="true" t="shared" si="0" ref="J19:J24">ROUND(E19*G19,2)</f>
        <v>0</v>
      </c>
      <c r="K19" s="122">
        <v>0.00646</v>
      </c>
      <c r="L19" s="122">
        <f aca="true" t="shared" si="1" ref="L19:L24">E19*K19</f>
        <v>6.5921715999999995</v>
      </c>
      <c r="O19" s="119">
        <v>20</v>
      </c>
      <c r="P19" s="119" t="s">
        <v>125</v>
      </c>
      <c r="T19" s="123" t="s">
        <v>2</v>
      </c>
      <c r="U19" s="123" t="s">
        <v>2</v>
      </c>
      <c r="V19" s="123" t="s">
        <v>49</v>
      </c>
      <c r="Z19" s="119" t="s">
        <v>134</v>
      </c>
      <c r="AA19" s="119">
        <v>1301040300821</v>
      </c>
    </row>
    <row r="20" spans="1:27" ht="12.75">
      <c r="A20" s="116">
        <v>4</v>
      </c>
      <c r="B20" s="117" t="s">
        <v>131</v>
      </c>
      <c r="C20" s="118" t="s">
        <v>135</v>
      </c>
      <c r="D20" s="125" t="s">
        <v>136</v>
      </c>
      <c r="E20" s="120">
        <v>1095.32</v>
      </c>
      <c r="F20" s="119" t="s">
        <v>124</v>
      </c>
      <c r="H20" s="121">
        <f>ROUND(E20*G20,2)</f>
        <v>0</v>
      </c>
      <c r="J20" s="121">
        <f t="shared" si="0"/>
        <v>0</v>
      </c>
      <c r="K20" s="122">
        <v>0.00578</v>
      </c>
      <c r="L20" s="122">
        <f t="shared" si="1"/>
        <v>6.3309496</v>
      </c>
      <c r="O20" s="119">
        <v>20</v>
      </c>
      <c r="P20" s="119" t="s">
        <v>125</v>
      </c>
      <c r="T20" s="123" t="s">
        <v>2</v>
      </c>
      <c r="U20" s="123" t="s">
        <v>2</v>
      </c>
      <c r="V20" s="123" t="s">
        <v>49</v>
      </c>
      <c r="Z20" s="119" t="s">
        <v>134</v>
      </c>
      <c r="AA20" s="119">
        <v>1303040300811</v>
      </c>
    </row>
    <row r="21" spans="1:27" ht="12.75">
      <c r="A21" s="116">
        <v>5</v>
      </c>
      <c r="B21" s="117" t="s">
        <v>121</v>
      </c>
      <c r="C21" s="118" t="s">
        <v>137</v>
      </c>
      <c r="D21" s="125" t="s">
        <v>138</v>
      </c>
      <c r="E21" s="120">
        <v>30.43</v>
      </c>
      <c r="F21" s="119" t="s">
        <v>124</v>
      </c>
      <c r="H21" s="121">
        <f>ROUND(E21*G21,2)</f>
        <v>0</v>
      </c>
      <c r="J21" s="121">
        <f t="shared" si="0"/>
        <v>0</v>
      </c>
      <c r="K21" s="122">
        <v>0.02975</v>
      </c>
      <c r="L21" s="122">
        <f t="shared" si="1"/>
        <v>0.9052924999999999</v>
      </c>
      <c r="O21" s="119">
        <v>20</v>
      </c>
      <c r="P21" s="119" t="s">
        <v>125</v>
      </c>
      <c r="T21" s="123" t="s">
        <v>2</v>
      </c>
      <c r="U21" s="123" t="s">
        <v>2</v>
      </c>
      <c r="V21" s="123" t="s">
        <v>49</v>
      </c>
      <c r="Z21" s="119" t="s">
        <v>134</v>
      </c>
      <c r="AA21" s="119">
        <v>1303040900505</v>
      </c>
    </row>
    <row r="22" spans="1:27" ht="25.5">
      <c r="A22" s="116">
        <v>6</v>
      </c>
      <c r="B22" s="117" t="s">
        <v>121</v>
      </c>
      <c r="C22" s="118" t="s">
        <v>139</v>
      </c>
      <c r="D22" s="125" t="s">
        <v>140</v>
      </c>
      <c r="E22" s="120">
        <v>30.43</v>
      </c>
      <c r="F22" s="119" t="s">
        <v>124</v>
      </c>
      <c r="H22" s="121">
        <f>ROUND(E22*G22,2)</f>
        <v>0</v>
      </c>
      <c r="J22" s="121">
        <f t="shared" si="0"/>
        <v>0</v>
      </c>
      <c r="K22" s="122">
        <v>0.00033</v>
      </c>
      <c r="L22" s="122">
        <f t="shared" si="1"/>
        <v>0.0100419</v>
      </c>
      <c r="O22" s="119">
        <v>20</v>
      </c>
      <c r="P22" s="119" t="s">
        <v>125</v>
      </c>
      <c r="T22" s="123" t="s">
        <v>2</v>
      </c>
      <c r="U22" s="123" t="s">
        <v>2</v>
      </c>
      <c r="V22" s="123" t="s">
        <v>49</v>
      </c>
      <c r="Z22" s="119" t="s">
        <v>134</v>
      </c>
      <c r="AA22" s="119">
        <v>1303171</v>
      </c>
    </row>
    <row r="23" spans="1:27" ht="25.5">
      <c r="A23" s="116">
        <v>7</v>
      </c>
      <c r="B23" s="117" t="s">
        <v>121</v>
      </c>
      <c r="C23" s="118" t="s">
        <v>141</v>
      </c>
      <c r="D23" s="125" t="s">
        <v>142</v>
      </c>
      <c r="E23" s="120">
        <v>1</v>
      </c>
      <c r="F23" s="119" t="s">
        <v>143</v>
      </c>
      <c r="H23" s="121">
        <f>ROUND(E23*G23,2)</f>
        <v>0</v>
      </c>
      <c r="J23" s="121">
        <f t="shared" si="0"/>
        <v>0</v>
      </c>
      <c r="K23" s="122">
        <v>0.01886</v>
      </c>
      <c r="L23" s="122">
        <f t="shared" si="1"/>
        <v>0.01886</v>
      </c>
      <c r="O23" s="119">
        <v>20</v>
      </c>
      <c r="P23" s="119" t="s">
        <v>125</v>
      </c>
      <c r="T23" s="123" t="s">
        <v>2</v>
      </c>
      <c r="U23" s="123" t="s">
        <v>2</v>
      </c>
      <c r="V23" s="123" t="s">
        <v>49</v>
      </c>
      <c r="Z23" s="119" t="s">
        <v>144</v>
      </c>
      <c r="AA23" s="119">
        <v>1223011</v>
      </c>
    </row>
    <row r="24" spans="1:27" ht="12.75">
      <c r="A24" s="116">
        <v>8</v>
      </c>
      <c r="B24" s="117" t="s">
        <v>145</v>
      </c>
      <c r="C24" s="118" t="s">
        <v>146</v>
      </c>
      <c r="D24" s="125" t="s">
        <v>147</v>
      </c>
      <c r="E24" s="120">
        <v>1</v>
      </c>
      <c r="F24" s="119" t="s">
        <v>143</v>
      </c>
      <c r="I24" s="121">
        <f>ROUND(E24*G24,2)</f>
        <v>0</v>
      </c>
      <c r="J24" s="121">
        <f t="shared" si="0"/>
        <v>0</v>
      </c>
      <c r="K24" s="122">
        <v>0.0146</v>
      </c>
      <c r="L24" s="122">
        <f t="shared" si="1"/>
        <v>0.0146</v>
      </c>
      <c r="O24" s="119">
        <v>20</v>
      </c>
      <c r="P24" s="119" t="s">
        <v>125</v>
      </c>
      <c r="T24" s="123" t="s">
        <v>2</v>
      </c>
      <c r="U24" s="123" t="s">
        <v>2</v>
      </c>
      <c r="V24" s="123" t="s">
        <v>49</v>
      </c>
      <c r="Z24" s="119" t="s">
        <v>148</v>
      </c>
      <c r="AA24" s="119" t="s">
        <v>125</v>
      </c>
    </row>
    <row r="25" spans="4:23" ht="12.75">
      <c r="D25" s="136" t="s">
        <v>149</v>
      </c>
      <c r="E25" s="137">
        <f>J25</f>
        <v>0</v>
      </c>
      <c r="H25" s="137">
        <f>SUM(H18:H24)</f>
        <v>0</v>
      </c>
      <c r="I25" s="137">
        <f>SUM(I18:I24)</f>
        <v>0</v>
      </c>
      <c r="J25" s="137">
        <f>SUM(J18:J24)</f>
        <v>0</v>
      </c>
      <c r="L25" s="138">
        <f>SUM(L18:L24)</f>
        <v>13.8719156</v>
      </c>
      <c r="N25" s="139">
        <f>SUM(N18:N24)</f>
        <v>0</v>
      </c>
      <c r="W25" s="124">
        <f>SUM(W18:W24)</f>
        <v>0</v>
      </c>
    </row>
    <row r="27" ht="12.75">
      <c r="B27" s="118" t="s">
        <v>150</v>
      </c>
    </row>
    <row r="28" spans="1:27" ht="12.75">
      <c r="A28" s="116">
        <v>9</v>
      </c>
      <c r="B28" s="117" t="s">
        <v>151</v>
      </c>
      <c r="C28" s="118" t="s">
        <v>152</v>
      </c>
      <c r="D28" s="125" t="s">
        <v>153</v>
      </c>
      <c r="E28" s="120">
        <v>632.97</v>
      </c>
      <c r="F28" s="119" t="s">
        <v>124</v>
      </c>
      <c r="H28" s="121">
        <f>ROUND(E28*G28,2)</f>
        <v>0</v>
      </c>
      <c r="J28" s="121">
        <f>ROUND(E28*G28,2)</f>
        <v>0</v>
      </c>
      <c r="K28" s="122">
        <v>0.00588</v>
      </c>
      <c r="L28" s="122">
        <f>E28*K28</f>
        <v>3.7218636</v>
      </c>
      <c r="O28" s="119">
        <v>20</v>
      </c>
      <c r="P28" s="119" t="s">
        <v>125</v>
      </c>
      <c r="T28" s="123" t="s">
        <v>2</v>
      </c>
      <c r="U28" s="123" t="s">
        <v>2</v>
      </c>
      <c r="V28" s="123" t="s">
        <v>49</v>
      </c>
      <c r="Z28" s="119" t="s">
        <v>154</v>
      </c>
      <c r="AA28" s="119">
        <v>303010303001</v>
      </c>
    </row>
    <row r="29" spans="1:27" ht="12.75">
      <c r="A29" s="116">
        <v>10</v>
      </c>
      <c r="B29" s="117" t="s">
        <v>151</v>
      </c>
      <c r="C29" s="118" t="s">
        <v>155</v>
      </c>
      <c r="D29" s="125" t="s">
        <v>156</v>
      </c>
      <c r="E29" s="120">
        <v>392.49</v>
      </c>
      <c r="F29" s="119" t="s">
        <v>124</v>
      </c>
      <c r="H29" s="121">
        <f>ROUND(E29*G29,2)</f>
        <v>0</v>
      </c>
      <c r="J29" s="121">
        <f>ROUND(E29*G29,2)</f>
        <v>0</v>
      </c>
      <c r="K29" s="122">
        <v>0.00588</v>
      </c>
      <c r="L29" s="122">
        <f>E29*K29</f>
        <v>2.3078412</v>
      </c>
      <c r="O29" s="119">
        <v>20</v>
      </c>
      <c r="P29" s="119" t="s">
        <v>125</v>
      </c>
      <c r="T29" s="123" t="s">
        <v>2</v>
      </c>
      <c r="U29" s="123" t="s">
        <v>2</v>
      </c>
      <c r="V29" s="123" t="s">
        <v>49</v>
      </c>
      <c r="Z29" s="119" t="s">
        <v>154</v>
      </c>
      <c r="AA29" s="119">
        <v>303010303002</v>
      </c>
    </row>
    <row r="30" spans="1:27" ht="25.5">
      <c r="A30" s="116">
        <v>11</v>
      </c>
      <c r="B30" s="117" t="s">
        <v>121</v>
      </c>
      <c r="C30" s="118" t="s">
        <v>157</v>
      </c>
      <c r="D30" s="125" t="s">
        <v>158</v>
      </c>
      <c r="E30" s="120">
        <v>1025.46</v>
      </c>
      <c r="F30" s="119" t="s">
        <v>124</v>
      </c>
      <c r="H30" s="121">
        <f>ROUND(E30*G30,2)</f>
        <v>0</v>
      </c>
      <c r="J30" s="121">
        <f>ROUND(E30*G30,2)</f>
        <v>0</v>
      </c>
      <c r="K30" s="122">
        <v>2E-05</v>
      </c>
      <c r="L30" s="122">
        <f>E30*K30</f>
        <v>0.0205092</v>
      </c>
      <c r="O30" s="119">
        <v>20</v>
      </c>
      <c r="P30" s="119" t="s">
        <v>125</v>
      </c>
      <c r="T30" s="123" t="s">
        <v>2</v>
      </c>
      <c r="U30" s="123" t="s">
        <v>2</v>
      </c>
      <c r="V30" s="123" t="s">
        <v>49</v>
      </c>
      <c r="Z30" s="119" t="s">
        <v>159</v>
      </c>
      <c r="AA30" s="119">
        <v>1226032500051</v>
      </c>
    </row>
    <row r="31" spans="1:27" ht="12.75">
      <c r="A31" s="116">
        <v>12</v>
      </c>
      <c r="B31" s="117" t="s">
        <v>131</v>
      </c>
      <c r="C31" s="118" t="s">
        <v>160</v>
      </c>
      <c r="D31" s="125" t="s">
        <v>161</v>
      </c>
      <c r="E31" s="120">
        <v>21.197</v>
      </c>
      <c r="F31" s="119" t="s">
        <v>162</v>
      </c>
      <c r="H31" s="121">
        <f>ROUND(E31*G31,2)</f>
        <v>0</v>
      </c>
      <c r="J31" s="121">
        <f>ROUND(E31*G31,2)</f>
        <v>0</v>
      </c>
      <c r="O31" s="119">
        <v>20</v>
      </c>
      <c r="P31" s="119" t="s">
        <v>125</v>
      </c>
      <c r="T31" s="123" t="s">
        <v>2</v>
      </c>
      <c r="U31" s="123" t="s">
        <v>2</v>
      </c>
      <c r="V31" s="123" t="s">
        <v>49</v>
      </c>
      <c r="Z31" s="119" t="s">
        <v>134</v>
      </c>
      <c r="AA31" s="119">
        <v>121603</v>
      </c>
    </row>
    <row r="32" spans="1:27" ht="12.75">
      <c r="A32" s="116">
        <v>13</v>
      </c>
      <c r="B32" s="117" t="s">
        <v>131</v>
      </c>
      <c r="C32" s="118" t="s">
        <v>163</v>
      </c>
      <c r="D32" s="125" t="s">
        <v>164</v>
      </c>
      <c r="E32" s="120">
        <v>21.197</v>
      </c>
      <c r="F32" s="119" t="s">
        <v>162</v>
      </c>
      <c r="H32" s="121">
        <f>ROUND(E32*G32,2)</f>
        <v>0</v>
      </c>
      <c r="J32" s="121">
        <f>ROUND(E32*G32,2)</f>
        <v>0</v>
      </c>
      <c r="O32" s="119">
        <v>20</v>
      </c>
      <c r="P32" s="119" t="s">
        <v>125</v>
      </c>
      <c r="T32" s="123" t="s">
        <v>2</v>
      </c>
      <c r="U32" s="123" t="s">
        <v>2</v>
      </c>
      <c r="V32" s="123" t="s">
        <v>49</v>
      </c>
      <c r="Z32" s="119" t="s">
        <v>134</v>
      </c>
      <c r="AA32" s="119">
        <v>121603</v>
      </c>
    </row>
    <row r="33" spans="4:23" ht="12.75">
      <c r="D33" s="136" t="s">
        <v>165</v>
      </c>
      <c r="E33" s="137">
        <f>J33</f>
        <v>0</v>
      </c>
      <c r="H33" s="137">
        <f>SUM(H27:H32)</f>
        <v>0</v>
      </c>
      <c r="I33" s="137">
        <f>SUM(I27:I32)</f>
        <v>0</v>
      </c>
      <c r="J33" s="137">
        <f>SUM(J27:J32)</f>
        <v>0</v>
      </c>
      <c r="L33" s="138">
        <f>SUM(L27:L32)</f>
        <v>6.0502139999999995</v>
      </c>
      <c r="N33" s="139">
        <f>SUM(N27:N32)</f>
        <v>0</v>
      </c>
      <c r="W33" s="124">
        <f>SUM(W27:W32)</f>
        <v>0</v>
      </c>
    </row>
    <row r="35" spans="4:23" ht="12.75">
      <c r="D35" s="136" t="s">
        <v>166</v>
      </c>
      <c r="E35" s="139">
        <f>J35</f>
        <v>0</v>
      </c>
      <c r="H35" s="137">
        <f>+H16+H25+H33</f>
        <v>0</v>
      </c>
      <c r="I35" s="137">
        <f>+I16+I25+I33</f>
        <v>0</v>
      </c>
      <c r="J35" s="137">
        <f>+J16+J25+J33</f>
        <v>0</v>
      </c>
      <c r="L35" s="138">
        <f>+L16+L25+L33</f>
        <v>21.196631</v>
      </c>
      <c r="N35" s="139">
        <f>+N16+N25+N33</f>
        <v>0</v>
      </c>
      <c r="W35" s="124">
        <f>+W16+W25+W33</f>
        <v>0</v>
      </c>
    </row>
    <row r="37" ht="12.75">
      <c r="B37" s="135" t="s">
        <v>167</v>
      </c>
    </row>
    <row r="38" ht="12.75">
      <c r="B38" s="118" t="s">
        <v>168</v>
      </c>
    </row>
    <row r="39" spans="1:27" ht="25.5">
      <c r="A39" s="116">
        <v>14</v>
      </c>
      <c r="B39" s="117" t="s">
        <v>169</v>
      </c>
      <c r="C39" s="118" t="s">
        <v>170</v>
      </c>
      <c r="D39" s="125" t="s">
        <v>171</v>
      </c>
      <c r="E39" s="120">
        <v>1</v>
      </c>
      <c r="F39" s="119" t="s">
        <v>172</v>
      </c>
      <c r="H39" s="121">
        <f>ROUND(E39*G39,2)</f>
        <v>0</v>
      </c>
      <c r="J39" s="121">
        <f>ROUND(E39*G39,2)</f>
        <v>0</v>
      </c>
      <c r="O39" s="119">
        <v>20</v>
      </c>
      <c r="P39" s="119" t="s">
        <v>125</v>
      </c>
      <c r="T39" s="123" t="s">
        <v>2</v>
      </c>
      <c r="U39" s="123" t="s">
        <v>2</v>
      </c>
      <c r="V39" s="123" t="s">
        <v>173</v>
      </c>
      <c r="Z39" s="119" t="s">
        <v>174</v>
      </c>
      <c r="AA39" s="119" t="s">
        <v>125</v>
      </c>
    </row>
    <row r="40" spans="4:23" ht="12.75">
      <c r="D40" s="136" t="s">
        <v>175</v>
      </c>
      <c r="E40" s="137">
        <f>J40</f>
        <v>0</v>
      </c>
      <c r="H40" s="137">
        <f>SUM(H37:H39)</f>
        <v>0</v>
      </c>
      <c r="I40" s="137">
        <f>SUM(I37:I39)</f>
        <v>0</v>
      </c>
      <c r="J40" s="137">
        <f>SUM(J37:J39)</f>
        <v>0</v>
      </c>
      <c r="L40" s="138">
        <f>SUM(L37:L39)</f>
        <v>0</v>
      </c>
      <c r="N40" s="139">
        <f>SUM(N37:N39)</f>
        <v>0</v>
      </c>
      <c r="W40" s="124">
        <f>SUM(W37:W39)</f>
        <v>0</v>
      </c>
    </row>
    <row r="42" ht="12.75">
      <c r="B42" s="118" t="s">
        <v>176</v>
      </c>
    </row>
    <row r="43" spans="1:27" ht="12.75">
      <c r="A43" s="116">
        <v>15</v>
      </c>
      <c r="B43" s="117" t="s">
        <v>177</v>
      </c>
      <c r="C43" s="118" t="s">
        <v>178</v>
      </c>
      <c r="D43" s="125" t="s">
        <v>179</v>
      </c>
      <c r="E43" s="120">
        <v>1</v>
      </c>
      <c r="F43" s="119" t="s">
        <v>143</v>
      </c>
      <c r="H43" s="121">
        <f>ROUND(E43*G43,2)</f>
        <v>0</v>
      </c>
      <c r="J43" s="121">
        <f>ROUND(E43*G43,2)</f>
        <v>0</v>
      </c>
      <c r="O43" s="119">
        <v>20</v>
      </c>
      <c r="P43" s="119" t="s">
        <v>125</v>
      </c>
      <c r="T43" s="123" t="s">
        <v>2</v>
      </c>
      <c r="U43" s="123" t="s">
        <v>2</v>
      </c>
      <c r="V43" s="123" t="s">
        <v>173</v>
      </c>
      <c r="Z43" s="119" t="s">
        <v>144</v>
      </c>
      <c r="AA43" s="119">
        <v>6704021601001</v>
      </c>
    </row>
    <row r="44" spans="1:27" ht="12.75">
      <c r="A44" s="116">
        <v>16</v>
      </c>
      <c r="B44" s="117" t="s">
        <v>145</v>
      </c>
      <c r="C44" s="118" t="s">
        <v>180</v>
      </c>
      <c r="D44" s="125" t="s">
        <v>181</v>
      </c>
      <c r="E44" s="120">
        <v>1</v>
      </c>
      <c r="F44" s="119" t="s">
        <v>143</v>
      </c>
      <c r="I44" s="121">
        <f>ROUND(E44*G44,2)</f>
        <v>0</v>
      </c>
      <c r="J44" s="121">
        <f>ROUND(E44*G44,2)</f>
        <v>0</v>
      </c>
      <c r="K44" s="122">
        <v>0.0175</v>
      </c>
      <c r="L44" s="122">
        <f>E44*K44</f>
        <v>0.0175</v>
      </c>
      <c r="O44" s="119">
        <v>20</v>
      </c>
      <c r="P44" s="119" t="s">
        <v>125</v>
      </c>
      <c r="T44" s="123" t="s">
        <v>2</v>
      </c>
      <c r="U44" s="123" t="s">
        <v>2</v>
      </c>
      <c r="V44" s="123" t="s">
        <v>173</v>
      </c>
      <c r="Z44" s="119" t="s">
        <v>182</v>
      </c>
      <c r="AA44" s="119" t="s">
        <v>125</v>
      </c>
    </row>
    <row r="45" spans="1:27" ht="25.5">
      <c r="A45" s="116">
        <v>17</v>
      </c>
      <c r="B45" s="117" t="s">
        <v>177</v>
      </c>
      <c r="C45" s="118" t="s">
        <v>183</v>
      </c>
      <c r="D45" s="125" t="s">
        <v>184</v>
      </c>
      <c r="E45" s="120">
        <v>0.817</v>
      </c>
      <c r="F45" s="119" t="s">
        <v>185</v>
      </c>
      <c r="H45" s="121">
        <f>ROUND(E45*G45,2)</f>
        <v>0</v>
      </c>
      <c r="J45" s="121">
        <f>ROUND(E45*G45,2)</f>
        <v>0</v>
      </c>
      <c r="O45" s="119">
        <v>20</v>
      </c>
      <c r="P45" s="119" t="s">
        <v>125</v>
      </c>
      <c r="T45" s="123" t="s">
        <v>2</v>
      </c>
      <c r="U45" s="123" t="s">
        <v>2</v>
      </c>
      <c r="V45" s="123" t="s">
        <v>173</v>
      </c>
      <c r="Z45" s="119" t="s">
        <v>186</v>
      </c>
      <c r="AA45" s="119">
        <v>6699660001602</v>
      </c>
    </row>
    <row r="46" spans="1:27" ht="25.5">
      <c r="A46" s="116">
        <v>18</v>
      </c>
      <c r="B46" s="117" t="s">
        <v>177</v>
      </c>
      <c r="C46" s="118" t="s">
        <v>187</v>
      </c>
      <c r="D46" s="125" t="s">
        <v>188</v>
      </c>
      <c r="E46" s="120">
        <v>0.817</v>
      </c>
      <c r="F46" s="119" t="s">
        <v>185</v>
      </c>
      <c r="H46" s="121">
        <f>ROUND(E46*G46,2)</f>
        <v>0</v>
      </c>
      <c r="J46" s="121">
        <f>ROUND(E46*G46,2)</f>
        <v>0</v>
      </c>
      <c r="O46" s="119">
        <v>20</v>
      </c>
      <c r="P46" s="119" t="s">
        <v>125</v>
      </c>
      <c r="T46" s="123" t="s">
        <v>2</v>
      </c>
      <c r="U46" s="123" t="s">
        <v>2</v>
      </c>
      <c r="V46" s="123" t="s">
        <v>173</v>
      </c>
      <c r="Z46" s="119" t="s">
        <v>186</v>
      </c>
      <c r="AA46" s="119">
        <v>669966000</v>
      </c>
    </row>
    <row r="47" spans="4:23" ht="12.75">
      <c r="D47" s="136" t="s">
        <v>189</v>
      </c>
      <c r="E47" s="137">
        <f>J47</f>
        <v>0</v>
      </c>
      <c r="H47" s="137">
        <f>SUM(H42:H46)</f>
        <v>0</v>
      </c>
      <c r="I47" s="137">
        <f>SUM(I42:I46)</f>
        <v>0</v>
      </c>
      <c r="J47" s="137">
        <f>SUM(J42:J46)</f>
        <v>0</v>
      </c>
      <c r="L47" s="138">
        <f>SUM(L42:L46)</f>
        <v>0.0175</v>
      </c>
      <c r="N47" s="139">
        <f>SUM(N42:N46)</f>
        <v>0</v>
      </c>
      <c r="W47" s="124">
        <f>SUM(W42:W46)</f>
        <v>0</v>
      </c>
    </row>
    <row r="49" ht="12.75">
      <c r="B49" s="118" t="s">
        <v>190</v>
      </c>
    </row>
    <row r="50" spans="1:27" ht="25.5">
      <c r="A50" s="116">
        <v>19</v>
      </c>
      <c r="B50" s="117" t="s">
        <v>191</v>
      </c>
      <c r="C50" s="118" t="s">
        <v>192</v>
      </c>
      <c r="D50" s="125" t="s">
        <v>193</v>
      </c>
      <c r="E50" s="120">
        <v>141.92</v>
      </c>
      <c r="F50" s="119" t="s">
        <v>124</v>
      </c>
      <c r="H50" s="121">
        <f aca="true" t="shared" si="2" ref="H50:H55">ROUND(E50*G50,2)</f>
        <v>0</v>
      </c>
      <c r="J50" s="121">
        <f aca="true" t="shared" si="3" ref="J50:J55">ROUND(E50*G50,2)</f>
        <v>0</v>
      </c>
      <c r="O50" s="119">
        <v>20</v>
      </c>
      <c r="P50" s="119" t="s">
        <v>125</v>
      </c>
      <c r="T50" s="123" t="s">
        <v>2</v>
      </c>
      <c r="U50" s="123" t="s">
        <v>2</v>
      </c>
      <c r="V50" s="123" t="s">
        <v>173</v>
      </c>
      <c r="Z50" s="119" t="s">
        <v>194</v>
      </c>
      <c r="AA50" s="119">
        <v>8401029000801</v>
      </c>
    </row>
    <row r="51" spans="1:27" ht="25.5">
      <c r="A51" s="116">
        <v>20</v>
      </c>
      <c r="B51" s="117" t="s">
        <v>191</v>
      </c>
      <c r="C51" s="118" t="s">
        <v>195</v>
      </c>
      <c r="D51" s="125" t="s">
        <v>196</v>
      </c>
      <c r="E51" s="120">
        <v>141.92</v>
      </c>
      <c r="F51" s="119" t="s">
        <v>124</v>
      </c>
      <c r="H51" s="121">
        <f t="shared" si="2"/>
        <v>0</v>
      </c>
      <c r="J51" s="121">
        <f t="shared" si="3"/>
        <v>0</v>
      </c>
      <c r="K51" s="122">
        <v>0.00026</v>
      </c>
      <c r="L51" s="122">
        <f>E51*K51</f>
        <v>0.03689919999999999</v>
      </c>
      <c r="O51" s="119">
        <v>20</v>
      </c>
      <c r="P51" s="119" t="s">
        <v>125</v>
      </c>
      <c r="T51" s="123" t="s">
        <v>2</v>
      </c>
      <c r="U51" s="123" t="s">
        <v>2</v>
      </c>
      <c r="V51" s="123" t="s">
        <v>173</v>
      </c>
      <c r="Z51" s="119" t="s">
        <v>197</v>
      </c>
      <c r="AA51" s="119">
        <v>8401020203003</v>
      </c>
    </row>
    <row r="52" spans="1:27" ht="25.5">
      <c r="A52" s="116">
        <v>21</v>
      </c>
      <c r="B52" s="117" t="s">
        <v>191</v>
      </c>
      <c r="C52" s="118" t="s">
        <v>198</v>
      </c>
      <c r="D52" s="125" t="s">
        <v>199</v>
      </c>
      <c r="E52" s="120">
        <v>141.92</v>
      </c>
      <c r="F52" s="119" t="s">
        <v>124</v>
      </c>
      <c r="H52" s="121">
        <f t="shared" si="2"/>
        <v>0</v>
      </c>
      <c r="J52" s="121">
        <f t="shared" si="3"/>
        <v>0</v>
      </c>
      <c r="K52" s="122">
        <v>8E-05</v>
      </c>
      <c r="L52" s="122">
        <f>E52*K52</f>
        <v>0.0113536</v>
      </c>
      <c r="O52" s="119">
        <v>20</v>
      </c>
      <c r="P52" s="119" t="s">
        <v>125</v>
      </c>
      <c r="T52" s="123" t="s">
        <v>2</v>
      </c>
      <c r="U52" s="123" t="s">
        <v>2</v>
      </c>
      <c r="V52" s="123" t="s">
        <v>173</v>
      </c>
      <c r="Z52" s="119" t="s">
        <v>197</v>
      </c>
      <c r="AA52" s="119">
        <v>8401020201001</v>
      </c>
    </row>
    <row r="53" spans="1:27" ht="12.75">
      <c r="A53" s="116">
        <v>22</v>
      </c>
      <c r="B53" s="117" t="s">
        <v>191</v>
      </c>
      <c r="C53" s="118" t="s">
        <v>200</v>
      </c>
      <c r="D53" s="125" t="s">
        <v>201</v>
      </c>
      <c r="E53" s="120">
        <v>66</v>
      </c>
      <c r="F53" s="119" t="s">
        <v>202</v>
      </c>
      <c r="H53" s="121">
        <f t="shared" si="2"/>
        <v>0</v>
      </c>
      <c r="J53" s="121">
        <f t="shared" si="3"/>
        <v>0</v>
      </c>
      <c r="O53" s="119">
        <v>20</v>
      </c>
      <c r="P53" s="119" t="s">
        <v>125</v>
      </c>
      <c r="T53" s="123" t="s">
        <v>2</v>
      </c>
      <c r="U53" s="123" t="s">
        <v>2</v>
      </c>
      <c r="V53" s="123" t="s">
        <v>173</v>
      </c>
      <c r="Z53" s="119" t="s">
        <v>194</v>
      </c>
      <c r="AA53" s="119">
        <v>8401049001801</v>
      </c>
    </row>
    <row r="54" spans="1:27" ht="25.5">
      <c r="A54" s="116">
        <v>23</v>
      </c>
      <c r="B54" s="117" t="s">
        <v>191</v>
      </c>
      <c r="C54" s="118" t="s">
        <v>203</v>
      </c>
      <c r="D54" s="125" t="s">
        <v>204</v>
      </c>
      <c r="E54" s="120">
        <v>66</v>
      </c>
      <c r="F54" s="119" t="s">
        <v>202</v>
      </c>
      <c r="H54" s="121">
        <f t="shared" si="2"/>
        <v>0</v>
      </c>
      <c r="J54" s="121">
        <f t="shared" si="3"/>
        <v>0</v>
      </c>
      <c r="K54" s="122">
        <v>0.00012</v>
      </c>
      <c r="L54" s="122">
        <f>E54*K54</f>
        <v>0.00792</v>
      </c>
      <c r="O54" s="119">
        <v>20</v>
      </c>
      <c r="P54" s="119" t="s">
        <v>125</v>
      </c>
      <c r="T54" s="123" t="s">
        <v>2</v>
      </c>
      <c r="U54" s="123" t="s">
        <v>2</v>
      </c>
      <c r="V54" s="123" t="s">
        <v>173</v>
      </c>
      <c r="Z54" s="119" t="s">
        <v>197</v>
      </c>
      <c r="AA54" s="119">
        <v>8401040202004</v>
      </c>
    </row>
    <row r="55" spans="1:27" ht="25.5">
      <c r="A55" s="116">
        <v>24</v>
      </c>
      <c r="B55" s="117" t="s">
        <v>191</v>
      </c>
      <c r="C55" s="118" t="s">
        <v>205</v>
      </c>
      <c r="D55" s="125" t="s">
        <v>206</v>
      </c>
      <c r="E55" s="120">
        <v>714.48</v>
      </c>
      <c r="F55" s="119" t="s">
        <v>124</v>
      </c>
      <c r="H55" s="121">
        <f t="shared" si="2"/>
        <v>0</v>
      </c>
      <c r="J55" s="121">
        <f t="shared" si="3"/>
        <v>0</v>
      </c>
      <c r="K55" s="122">
        <v>0.00098</v>
      </c>
      <c r="L55" s="122">
        <f>E55*K55</f>
        <v>0.7001904</v>
      </c>
      <c r="O55" s="119">
        <v>20</v>
      </c>
      <c r="P55" s="119" t="s">
        <v>125</v>
      </c>
      <c r="T55" s="123" t="s">
        <v>2</v>
      </c>
      <c r="U55" s="123" t="s">
        <v>2</v>
      </c>
      <c r="V55" s="123" t="s">
        <v>173</v>
      </c>
      <c r="Z55" s="119" t="s">
        <v>134</v>
      </c>
      <c r="AA55" s="119">
        <v>8401080102002</v>
      </c>
    </row>
    <row r="56" spans="4:23" ht="12.75">
      <c r="D56" s="136" t="s">
        <v>207</v>
      </c>
      <c r="E56" s="137">
        <f>J56</f>
        <v>0</v>
      </c>
      <c r="H56" s="137">
        <f>SUM(H49:H55)</f>
        <v>0</v>
      </c>
      <c r="I56" s="137">
        <f>SUM(I49:I55)</f>
        <v>0</v>
      </c>
      <c r="J56" s="137">
        <f>SUM(J49:J55)</f>
        <v>0</v>
      </c>
      <c r="L56" s="138">
        <f>SUM(L49:L55)</f>
        <v>0.7563632</v>
      </c>
      <c r="N56" s="139">
        <f>SUM(N49:N55)</f>
        <v>0</v>
      </c>
      <c r="W56" s="124">
        <f>SUM(W49:W55)</f>
        <v>0</v>
      </c>
    </row>
    <row r="58" ht="12.75">
      <c r="B58" s="118" t="s">
        <v>208</v>
      </c>
    </row>
    <row r="59" spans="1:27" ht="12.75">
      <c r="A59" s="116">
        <v>25</v>
      </c>
      <c r="B59" s="117" t="s">
        <v>209</v>
      </c>
      <c r="C59" s="118" t="s">
        <v>210</v>
      </c>
      <c r="D59" s="125" t="s">
        <v>211</v>
      </c>
      <c r="E59" s="120">
        <v>748.53</v>
      </c>
      <c r="F59" s="119" t="s">
        <v>124</v>
      </c>
      <c r="H59" s="121">
        <f>ROUND(E59*G59,2)</f>
        <v>0</v>
      </c>
      <c r="J59" s="121">
        <f>ROUND(E59*G59,2)</f>
        <v>0</v>
      </c>
      <c r="K59" s="122">
        <v>0.00018</v>
      </c>
      <c r="L59" s="122">
        <f>E59*K59</f>
        <v>0.1347354</v>
      </c>
      <c r="O59" s="119">
        <v>20</v>
      </c>
      <c r="P59" s="119" t="s">
        <v>125</v>
      </c>
      <c r="T59" s="123" t="s">
        <v>2</v>
      </c>
      <c r="U59" s="123" t="s">
        <v>2</v>
      </c>
      <c r="V59" s="123" t="s">
        <v>173</v>
      </c>
      <c r="Z59" s="119" t="s">
        <v>197</v>
      </c>
      <c r="AA59" s="119">
        <v>84020326</v>
      </c>
    </row>
    <row r="60" spans="1:27" ht="12.75">
      <c r="A60" s="116">
        <v>26</v>
      </c>
      <c r="B60" s="117" t="s">
        <v>209</v>
      </c>
      <c r="C60" s="118" t="s">
        <v>212</v>
      </c>
      <c r="D60" s="125" t="s">
        <v>213</v>
      </c>
      <c r="E60" s="120">
        <v>1397.68</v>
      </c>
      <c r="F60" s="119" t="s">
        <v>124</v>
      </c>
      <c r="H60" s="121">
        <f>ROUND(E60*G60,2)</f>
        <v>0</v>
      </c>
      <c r="J60" s="121">
        <f>ROUND(E60*G60,2)</f>
        <v>0</v>
      </c>
      <c r="K60" s="122">
        <v>0.0003</v>
      </c>
      <c r="L60" s="122">
        <f>E60*K60</f>
        <v>0.419304</v>
      </c>
      <c r="O60" s="119">
        <v>20</v>
      </c>
      <c r="P60" s="119" t="s">
        <v>125</v>
      </c>
      <c r="T60" s="123" t="s">
        <v>2</v>
      </c>
      <c r="U60" s="123" t="s">
        <v>2</v>
      </c>
      <c r="V60" s="123" t="s">
        <v>173</v>
      </c>
      <c r="Z60" s="119" t="s">
        <v>197</v>
      </c>
      <c r="AA60" s="119">
        <v>84020326</v>
      </c>
    </row>
    <row r="61" spans="4:23" ht="12.75">
      <c r="D61" s="136" t="s">
        <v>214</v>
      </c>
      <c r="E61" s="137">
        <f>J61</f>
        <v>0</v>
      </c>
      <c r="H61" s="137">
        <f>SUM(H58:H60)</f>
        <v>0</v>
      </c>
      <c r="I61" s="137">
        <f>SUM(I58:I60)</f>
        <v>0</v>
      </c>
      <c r="J61" s="137">
        <f>SUM(J58:J60)</f>
        <v>0</v>
      </c>
      <c r="L61" s="138">
        <f>SUM(L58:L60)</f>
        <v>0.5540394</v>
      </c>
      <c r="N61" s="139">
        <f>SUM(N58:N60)</f>
        <v>0</v>
      </c>
      <c r="W61" s="124">
        <f>SUM(W58:W60)</f>
        <v>0</v>
      </c>
    </row>
    <row r="63" ht="12.75">
      <c r="B63" s="118" t="s">
        <v>215</v>
      </c>
    </row>
    <row r="64" spans="1:27" ht="12.75">
      <c r="A64" s="116">
        <v>27</v>
      </c>
      <c r="B64" s="117" t="s">
        <v>216</v>
      </c>
      <c r="C64" s="118" t="s">
        <v>217</v>
      </c>
      <c r="D64" s="125" t="s">
        <v>218</v>
      </c>
      <c r="E64" s="120">
        <v>16</v>
      </c>
      <c r="F64" s="119" t="s">
        <v>219</v>
      </c>
      <c r="H64" s="121">
        <f>ROUND(E64*G64,2)</f>
        <v>0</v>
      </c>
      <c r="J64" s="121">
        <f>ROUND(E64*G64,2)</f>
        <v>0</v>
      </c>
      <c r="O64" s="119">
        <v>20</v>
      </c>
      <c r="P64" s="119" t="s">
        <v>125</v>
      </c>
      <c r="T64" s="123" t="s">
        <v>2</v>
      </c>
      <c r="U64" s="123" t="s">
        <v>2</v>
      </c>
      <c r="V64" s="123" t="s">
        <v>173</v>
      </c>
      <c r="Z64" s="119" t="s">
        <v>220</v>
      </c>
      <c r="AA64" s="119" t="s">
        <v>125</v>
      </c>
    </row>
    <row r="65" spans="4:23" ht="12.75">
      <c r="D65" s="136" t="s">
        <v>221</v>
      </c>
      <c r="E65" s="137">
        <f>J65</f>
        <v>0</v>
      </c>
      <c r="H65" s="137">
        <f>SUM(H63:H64)</f>
        <v>0</v>
      </c>
      <c r="I65" s="137">
        <f>SUM(I63:I64)</f>
        <v>0</v>
      </c>
      <c r="J65" s="137">
        <f>SUM(J63:J64)</f>
        <v>0</v>
      </c>
      <c r="L65" s="138">
        <f>SUM(L63:L64)</f>
        <v>0</v>
      </c>
      <c r="N65" s="139">
        <f>SUM(N63:N64)</f>
        <v>0</v>
      </c>
      <c r="W65" s="124">
        <f>SUM(W63:W64)</f>
        <v>0</v>
      </c>
    </row>
    <row r="67" spans="4:23" ht="12.75">
      <c r="D67" s="136" t="s">
        <v>222</v>
      </c>
      <c r="E67" s="137">
        <f>J67</f>
        <v>0</v>
      </c>
      <c r="H67" s="137">
        <f>+H40+H47+H56+H61+H65</f>
        <v>0</v>
      </c>
      <c r="I67" s="137">
        <f>+I40+I47+I56+I61+I65</f>
        <v>0</v>
      </c>
      <c r="J67" s="137">
        <f>+J40+J47+J56+J61+J65</f>
        <v>0</v>
      </c>
      <c r="L67" s="138">
        <f>+L40+L47+L56+L61+L65</f>
        <v>1.3279025999999998</v>
      </c>
      <c r="N67" s="139">
        <f>+N40+N47+N56+N61+N65</f>
        <v>0</v>
      </c>
      <c r="W67" s="124">
        <f>+W40+W47+W56+W61+W65</f>
        <v>0</v>
      </c>
    </row>
    <row r="69" spans="4:23" ht="12.75">
      <c r="D69" s="140" t="s">
        <v>223</v>
      </c>
      <c r="E69" s="137">
        <f>J69</f>
        <v>0</v>
      </c>
      <c r="H69" s="137">
        <f>+H35+H67</f>
        <v>0</v>
      </c>
      <c r="I69" s="137">
        <f>+I35+I67</f>
        <v>0</v>
      </c>
      <c r="J69" s="137">
        <f>+J35+J67</f>
        <v>0</v>
      </c>
      <c r="L69" s="138">
        <f>+L35+L67</f>
        <v>22.524533599999998</v>
      </c>
      <c r="N69" s="139">
        <f>+N35+N67</f>
        <v>0</v>
      </c>
      <c r="W69" s="124">
        <f>+W35+W67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miroslav boldiš</cp:lastModifiedBy>
  <cp:lastPrinted>2009-04-24T07:21:38Z</cp:lastPrinted>
  <dcterms:created xsi:type="dcterms:W3CDTF">1999-04-06T07:39:42Z</dcterms:created>
  <dcterms:modified xsi:type="dcterms:W3CDTF">2020-07-16T18:49:09Z</dcterms:modified>
  <cp:category/>
  <cp:version/>
  <cp:contentType/>
  <cp:contentStatus/>
</cp:coreProperties>
</file>